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4A4C47A1-807D-43D9-B9AC-D1085673AE74}" xr6:coauthVersionLast="47" xr6:coauthVersionMax="47" xr10:uidLastSave="{00000000-0000-0000-0000-000000000000}"/>
  <bookViews>
    <workbookView xWindow="11070" yWindow="3285" windowWidth="32655" windowHeight="15945" xr2:uid="{00000000-000D-0000-FFFF-FFFF00000000}"/>
  </bookViews>
  <sheets>
    <sheet name="Start Here" sheetId="1" r:id="rId1"/>
    <sheet name="Big Picture" sheetId="2" r:id="rId2"/>
    <sheet name="Startup" sheetId="3" r:id="rId3"/>
    <sheet name="1st Year" sheetId="4" r:id="rId4"/>
    <sheet name="Detail" sheetId="5" r:id="rId5"/>
  </sheets>
  <calcPr calcId="181029"/>
  <extLst>
    <ext uri="GoogleSheetsCustomDataVersion2">
      <go:sheetsCustomData xmlns:go="http://customooxmlschemas.google.com/" r:id="rId9" roundtripDataChecksum="nC7LoFfPoczgaxp2nYGwUBQ/pP2HWoeR0z3AerfBeKU="/>
    </ext>
  </extLst>
</workbook>
</file>

<file path=xl/calcChain.xml><?xml version="1.0" encoding="utf-8"?>
<calcChain xmlns="http://schemas.openxmlformats.org/spreadsheetml/2006/main">
  <c r="I9" i="2" l="1"/>
  <c r="C73" i="5"/>
  <c r="T73" i="5" s="1"/>
  <c r="T66" i="5"/>
  <c r="L66" i="5"/>
  <c r="D66" i="5"/>
  <c r="C66" i="5"/>
  <c r="V66" i="5" s="1"/>
  <c r="C65" i="5"/>
  <c r="P65" i="5" s="1"/>
  <c r="V58" i="5"/>
  <c r="T58" i="5"/>
  <c r="N58" i="5"/>
  <c r="L58" i="5"/>
  <c r="F58" i="5"/>
  <c r="D58" i="5"/>
  <c r="C58" i="5"/>
  <c r="X58" i="5" s="1"/>
  <c r="P56" i="5"/>
  <c r="C56" i="5"/>
  <c r="C55" i="5"/>
  <c r="V54" i="5"/>
  <c r="T54" i="5"/>
  <c r="N54" i="5"/>
  <c r="L54" i="5"/>
  <c r="F54" i="5"/>
  <c r="D54" i="5"/>
  <c r="C54" i="5"/>
  <c r="X54" i="5" s="1"/>
  <c r="X52" i="5"/>
  <c r="V52" i="5"/>
  <c r="T52" i="5"/>
  <c r="P52" i="5"/>
  <c r="N52" i="5"/>
  <c r="L52" i="5"/>
  <c r="H52" i="5"/>
  <c r="F52" i="5"/>
  <c r="D52" i="5"/>
  <c r="C52" i="5"/>
  <c r="V51" i="5"/>
  <c r="R51" i="5"/>
  <c r="J51" i="5"/>
  <c r="H51" i="5"/>
  <c r="F51" i="5"/>
  <c r="C51" i="5"/>
  <c r="P50" i="5"/>
  <c r="D50" i="5"/>
  <c r="C50" i="5"/>
  <c r="T50" i="5" s="1"/>
  <c r="T49" i="5"/>
  <c r="R49" i="5"/>
  <c r="J49" i="5"/>
  <c r="F49" i="5"/>
  <c r="D49" i="5"/>
  <c r="C49" i="5"/>
  <c r="C48" i="5"/>
  <c r="P48" i="5" s="1"/>
  <c r="D47" i="5"/>
  <c r="C47" i="5"/>
  <c r="V47" i="5" s="1"/>
  <c r="C46" i="5"/>
  <c r="X46" i="5" s="1"/>
  <c r="V44" i="5"/>
  <c r="N44" i="5"/>
  <c r="F44" i="5"/>
  <c r="C44" i="5"/>
  <c r="T44" i="5" s="1"/>
  <c r="X43" i="5"/>
  <c r="P43" i="5"/>
  <c r="H43" i="5"/>
  <c r="C43" i="5"/>
  <c r="V43" i="5" s="1"/>
  <c r="V40" i="5"/>
  <c r="P40" i="5"/>
  <c r="N40" i="5"/>
  <c r="H40" i="5"/>
  <c r="F40" i="5"/>
  <c r="C40" i="5"/>
  <c r="T40" i="5" s="1"/>
  <c r="X38" i="5"/>
  <c r="P38" i="5"/>
  <c r="H38" i="5"/>
  <c r="C38" i="5"/>
  <c r="V38" i="5" s="1"/>
  <c r="C37" i="5"/>
  <c r="V36" i="5"/>
  <c r="T36" i="5"/>
  <c r="N36" i="5"/>
  <c r="L36" i="5"/>
  <c r="F36" i="5"/>
  <c r="D36" i="5"/>
  <c r="C36" i="5"/>
  <c r="X35" i="5"/>
  <c r="V35" i="5"/>
  <c r="P35" i="5"/>
  <c r="N35" i="5"/>
  <c r="H35" i="5"/>
  <c r="F35" i="5"/>
  <c r="C35" i="5"/>
  <c r="T35" i="5" s="1"/>
  <c r="X34" i="5"/>
  <c r="P34" i="5"/>
  <c r="J34" i="5"/>
  <c r="H34" i="5"/>
  <c r="C34" i="5"/>
  <c r="C32" i="5"/>
  <c r="V31" i="5"/>
  <c r="T31" i="5"/>
  <c r="N31" i="5"/>
  <c r="L31" i="5"/>
  <c r="F31" i="5"/>
  <c r="D31" i="5"/>
  <c r="C31" i="5"/>
  <c r="X30" i="5"/>
  <c r="V30" i="5"/>
  <c r="P30" i="5"/>
  <c r="N30" i="5"/>
  <c r="H30" i="5"/>
  <c r="F30" i="5"/>
  <c r="C30" i="5"/>
  <c r="T30" i="5" s="1"/>
  <c r="X29" i="5"/>
  <c r="P29" i="5"/>
  <c r="J29" i="5"/>
  <c r="H29" i="5"/>
  <c r="C29" i="5"/>
  <c r="R28" i="5"/>
  <c r="C28" i="5"/>
  <c r="V27" i="5"/>
  <c r="T27" i="5"/>
  <c r="N27" i="5"/>
  <c r="L27" i="5"/>
  <c r="F27" i="5"/>
  <c r="D27" i="5"/>
  <c r="C27" i="5"/>
  <c r="X26" i="5"/>
  <c r="V26" i="5"/>
  <c r="P26" i="5"/>
  <c r="N26" i="5"/>
  <c r="H26" i="5"/>
  <c r="F26" i="5"/>
  <c r="C26" i="5"/>
  <c r="T26" i="5" s="1"/>
  <c r="X24" i="5"/>
  <c r="P24" i="5"/>
  <c r="J24" i="5"/>
  <c r="H24" i="5"/>
  <c r="C24" i="5"/>
  <c r="C23" i="5"/>
  <c r="X22" i="5"/>
  <c r="T22" i="5"/>
  <c r="P22" i="5"/>
  <c r="N22" i="5"/>
  <c r="L22" i="5"/>
  <c r="H22" i="5"/>
  <c r="F22" i="5"/>
  <c r="D22" i="5"/>
  <c r="C22" i="5"/>
  <c r="V22" i="5" s="1"/>
  <c r="C21" i="5"/>
  <c r="X20" i="5"/>
  <c r="T20" i="5"/>
  <c r="P20" i="5"/>
  <c r="L20" i="5"/>
  <c r="H20" i="5"/>
  <c r="D20" i="5"/>
  <c r="C20" i="5"/>
  <c r="Z19" i="5"/>
  <c r="D18" i="5"/>
  <c r="Z18" i="5" s="1"/>
  <c r="X17" i="5"/>
  <c r="T17" i="5"/>
  <c r="P17" i="5"/>
  <c r="L17" i="5"/>
  <c r="H17" i="5"/>
  <c r="D17" i="5"/>
  <c r="C17" i="5"/>
  <c r="Z16" i="5"/>
  <c r="W14" i="5"/>
  <c r="U14" i="5"/>
  <c r="S14" i="5"/>
  <c r="Q14" i="5"/>
  <c r="O14" i="5"/>
  <c r="M14" i="5"/>
  <c r="K14" i="5"/>
  <c r="I14" i="5"/>
  <c r="G14" i="5"/>
  <c r="E14" i="5"/>
  <c r="X7" i="5"/>
  <c r="T7" i="5"/>
  <c r="P7" i="5"/>
  <c r="L7" i="5"/>
  <c r="H7" i="5"/>
  <c r="D7" i="5"/>
  <c r="C7" i="5"/>
  <c r="V7" i="5" s="1"/>
  <c r="X72" i="4"/>
  <c r="T72" i="4"/>
  <c r="P72" i="4"/>
  <c r="L72" i="4"/>
  <c r="H72" i="4"/>
  <c r="D72" i="4"/>
  <c r="C72" i="4"/>
  <c r="V72" i="4" s="1"/>
  <c r="X66" i="4"/>
  <c r="V66" i="4"/>
  <c r="T66" i="4"/>
  <c r="R66" i="4"/>
  <c r="P66" i="4"/>
  <c r="N66" i="4"/>
  <c r="L66" i="4"/>
  <c r="J66" i="4"/>
  <c r="H66" i="4"/>
  <c r="F66" i="4"/>
  <c r="X65" i="4"/>
  <c r="T65" i="4"/>
  <c r="P65" i="4"/>
  <c r="L65" i="4"/>
  <c r="H65" i="4"/>
  <c r="D65" i="4"/>
  <c r="C65" i="4"/>
  <c r="N64" i="4"/>
  <c r="J64" i="4"/>
  <c r="C64" i="4"/>
  <c r="P56" i="4"/>
  <c r="C56" i="4"/>
  <c r="L55" i="4"/>
  <c r="J55" i="4"/>
  <c r="C55" i="4"/>
  <c r="X54" i="4"/>
  <c r="V54" i="4"/>
  <c r="T54" i="4"/>
  <c r="P54" i="4"/>
  <c r="N54" i="4"/>
  <c r="L54" i="4"/>
  <c r="H54" i="4"/>
  <c r="F54" i="4"/>
  <c r="D54" i="4"/>
  <c r="C54" i="4"/>
  <c r="X52" i="4"/>
  <c r="V52" i="4"/>
  <c r="P52" i="4"/>
  <c r="N52" i="4"/>
  <c r="H52" i="4"/>
  <c r="F52" i="4"/>
  <c r="C52" i="4"/>
  <c r="T52" i="4" s="1"/>
  <c r="P51" i="4"/>
  <c r="J51" i="4"/>
  <c r="C51" i="4"/>
  <c r="T50" i="4"/>
  <c r="L50" i="4"/>
  <c r="J50" i="4"/>
  <c r="D50" i="4"/>
  <c r="C50" i="4"/>
  <c r="X49" i="4"/>
  <c r="V49" i="4"/>
  <c r="T49" i="4"/>
  <c r="P49" i="4"/>
  <c r="N49" i="4"/>
  <c r="L49" i="4"/>
  <c r="H49" i="4"/>
  <c r="F49" i="4"/>
  <c r="D49" i="4"/>
  <c r="C49" i="4"/>
  <c r="X48" i="4"/>
  <c r="V48" i="4"/>
  <c r="P48" i="4"/>
  <c r="N48" i="4"/>
  <c r="H48" i="4"/>
  <c r="F48" i="4"/>
  <c r="C48" i="4"/>
  <c r="T48" i="4" s="1"/>
  <c r="X47" i="4"/>
  <c r="P47" i="4"/>
  <c r="J47" i="4"/>
  <c r="H47" i="4"/>
  <c r="C47" i="4"/>
  <c r="C46" i="4"/>
  <c r="X44" i="4"/>
  <c r="V44" i="4"/>
  <c r="P44" i="4"/>
  <c r="N44" i="4"/>
  <c r="H44" i="4"/>
  <c r="F44" i="4"/>
  <c r="C44" i="4"/>
  <c r="T44" i="4" s="1"/>
  <c r="C43" i="4"/>
  <c r="X40" i="4"/>
  <c r="V40" i="4"/>
  <c r="P40" i="4"/>
  <c r="N40" i="4"/>
  <c r="H40" i="4"/>
  <c r="F40" i="4"/>
  <c r="C40" i="4"/>
  <c r="T40" i="4" s="1"/>
  <c r="X38" i="4"/>
  <c r="P38" i="4"/>
  <c r="J38" i="4"/>
  <c r="H38" i="4"/>
  <c r="C38" i="4"/>
  <c r="C37" i="4"/>
  <c r="V36" i="4"/>
  <c r="T36" i="4"/>
  <c r="N36" i="4"/>
  <c r="L36" i="4"/>
  <c r="F36" i="4"/>
  <c r="D36" i="4"/>
  <c r="C36" i="4"/>
  <c r="X35" i="4"/>
  <c r="V35" i="4"/>
  <c r="P35" i="4"/>
  <c r="N35" i="4"/>
  <c r="H35" i="4"/>
  <c r="F35" i="4"/>
  <c r="C35" i="4"/>
  <c r="T35" i="4" s="1"/>
  <c r="X34" i="4"/>
  <c r="P34" i="4"/>
  <c r="J34" i="4"/>
  <c r="H34" i="4"/>
  <c r="C34" i="4"/>
  <c r="C32" i="4"/>
  <c r="V31" i="4"/>
  <c r="T31" i="4"/>
  <c r="N31" i="4"/>
  <c r="L31" i="4"/>
  <c r="F31" i="4"/>
  <c r="D31" i="4"/>
  <c r="C31" i="4"/>
  <c r="X30" i="4"/>
  <c r="V30" i="4"/>
  <c r="P30" i="4"/>
  <c r="N30" i="4"/>
  <c r="H30" i="4"/>
  <c r="F30" i="4"/>
  <c r="C30" i="4"/>
  <c r="T30" i="4" s="1"/>
  <c r="X29" i="4"/>
  <c r="P29" i="4"/>
  <c r="J29" i="4"/>
  <c r="H29" i="4"/>
  <c r="C29" i="4"/>
  <c r="C28" i="4"/>
  <c r="V27" i="4"/>
  <c r="T27" i="4"/>
  <c r="N27" i="4"/>
  <c r="L27" i="4"/>
  <c r="F27" i="4"/>
  <c r="D27" i="4"/>
  <c r="C27" i="4"/>
  <c r="C25" i="4"/>
  <c r="L23" i="4"/>
  <c r="C23" i="4"/>
  <c r="F22" i="4"/>
  <c r="D22" i="4"/>
  <c r="V21" i="4"/>
  <c r="T21" i="4"/>
  <c r="N21" i="4"/>
  <c r="L21" i="4"/>
  <c r="F21" i="4"/>
  <c r="D21" i="4"/>
  <c r="C21" i="4"/>
  <c r="X20" i="4"/>
  <c r="V20" i="4"/>
  <c r="P20" i="4"/>
  <c r="N20" i="4"/>
  <c r="H20" i="4"/>
  <c r="F20" i="4"/>
  <c r="C20" i="4"/>
  <c r="T20" i="4" s="1"/>
  <c r="T19" i="4"/>
  <c r="R19" i="4"/>
  <c r="P19" i="4"/>
  <c r="J19" i="4"/>
  <c r="H19" i="4"/>
  <c r="D19" i="4"/>
  <c r="C19" i="4"/>
  <c r="Z18" i="4"/>
  <c r="Z17" i="4"/>
  <c r="X16" i="4"/>
  <c r="V16" i="4"/>
  <c r="T16" i="4"/>
  <c r="R16" i="4"/>
  <c r="P16" i="4"/>
  <c r="N16" i="4"/>
  <c r="L16" i="4"/>
  <c r="J16" i="4"/>
  <c r="Z16" i="4" s="1"/>
  <c r="F16" i="4"/>
  <c r="Z15" i="4"/>
  <c r="J8" i="4"/>
  <c r="J67" i="4" s="1"/>
  <c r="T7" i="4"/>
  <c r="R7" i="4"/>
  <c r="J7" i="4"/>
  <c r="F7" i="4"/>
  <c r="C7" i="4"/>
  <c r="X6" i="4"/>
  <c r="X8" i="4" s="1"/>
  <c r="X67" i="4" s="1"/>
  <c r="V6" i="4"/>
  <c r="V63" i="4" s="1"/>
  <c r="V73" i="4" s="1"/>
  <c r="T6" i="4"/>
  <c r="T63" i="4" s="1"/>
  <c r="R6" i="4"/>
  <c r="R63" i="4" s="1"/>
  <c r="R73" i="4" s="1"/>
  <c r="P6" i="4"/>
  <c r="N6" i="4"/>
  <c r="N63" i="4" s="1"/>
  <c r="N73" i="4" s="1"/>
  <c r="L6" i="4"/>
  <c r="L63" i="4" s="1"/>
  <c r="L73" i="4" s="1"/>
  <c r="J6" i="4"/>
  <c r="J63" i="4" s="1"/>
  <c r="J73" i="4" s="1"/>
  <c r="H6" i="4"/>
  <c r="H8" i="4" s="1"/>
  <c r="H67" i="4" s="1"/>
  <c r="F6" i="4"/>
  <c r="F63" i="4" s="1"/>
  <c r="F73" i="4" s="1"/>
  <c r="D4" i="4"/>
  <c r="D66" i="4" s="1"/>
  <c r="C4" i="4"/>
  <c r="C6" i="4" s="1"/>
  <c r="C60" i="3"/>
  <c r="G59" i="3"/>
  <c r="G53" i="3"/>
  <c r="G52" i="3"/>
  <c r="G51" i="3"/>
  <c r="G50" i="3"/>
  <c r="G49" i="3"/>
  <c r="G48" i="3"/>
  <c r="G37" i="3"/>
  <c r="G36" i="3"/>
  <c r="G31" i="3"/>
  <c r="D31" i="3"/>
  <c r="D30" i="3"/>
  <c r="D29" i="3"/>
  <c r="G29" i="3" s="1"/>
  <c r="G27" i="3"/>
  <c r="G25" i="3"/>
  <c r="M111" i="2"/>
  <c r="M109" i="2"/>
  <c r="E104" i="2"/>
  <c r="M104" i="2" s="1"/>
  <c r="L102" i="2"/>
  <c r="L99" i="2"/>
  <c r="Q79" i="2"/>
  <c r="O79" i="2"/>
  <c r="N79" i="2"/>
  <c r="M79" i="2"/>
  <c r="L79" i="2"/>
  <c r="K79" i="2"/>
  <c r="J79" i="2"/>
  <c r="I79" i="2"/>
  <c r="H79" i="2"/>
  <c r="E78" i="2"/>
  <c r="O78" i="2" s="1"/>
  <c r="M74" i="2"/>
  <c r="L74" i="2"/>
  <c r="K74" i="2"/>
  <c r="J74" i="2"/>
  <c r="I74" i="2"/>
  <c r="H74" i="2"/>
  <c r="E73" i="2"/>
  <c r="M73" i="2" s="1"/>
  <c r="L69" i="2"/>
  <c r="K69" i="2"/>
  <c r="J69" i="2"/>
  <c r="I69" i="2"/>
  <c r="H69" i="2"/>
  <c r="E68" i="2"/>
  <c r="L68" i="2" s="1"/>
  <c r="M58" i="2"/>
  <c r="L58" i="2"/>
  <c r="K58" i="2"/>
  <c r="J58" i="2"/>
  <c r="I58" i="2"/>
  <c r="H58" i="2"/>
  <c r="E58" i="2"/>
  <c r="M59" i="2" s="1"/>
  <c r="M53" i="2"/>
  <c r="L53" i="2"/>
  <c r="K53" i="2"/>
  <c r="J53" i="2"/>
  <c r="I53" i="2"/>
  <c r="H53" i="2"/>
  <c r="E53" i="2"/>
  <c r="H54" i="2" s="1"/>
  <c r="M48" i="2"/>
  <c r="L48" i="2"/>
  <c r="K48" i="2"/>
  <c r="J48" i="2"/>
  <c r="J49" i="2" s="1"/>
  <c r="I48" i="2"/>
  <c r="I49" i="2" s="1"/>
  <c r="H48" i="2"/>
  <c r="H49" i="2" s="1"/>
  <c r="E48" i="2"/>
  <c r="G39" i="2"/>
  <c r="G38" i="2"/>
  <c r="G35" i="2"/>
  <c r="G34" i="2"/>
  <c r="G33" i="2"/>
  <c r="E33" i="2"/>
  <c r="E32" i="2"/>
  <c r="E35" i="2" s="1"/>
  <c r="E31" i="2"/>
  <c r="E30" i="2"/>
  <c r="E25" i="2"/>
  <c r="R17" i="2"/>
  <c r="E17" i="2"/>
  <c r="R16" i="2"/>
  <c r="T15" i="2"/>
  <c r="E15" i="2"/>
  <c r="R9" i="2"/>
  <c r="R19" i="2" s="1"/>
  <c r="B72" i="1"/>
  <c r="B69" i="1"/>
  <c r="B67" i="1"/>
  <c r="B65" i="1"/>
  <c r="B59" i="1"/>
  <c r="B48" i="1"/>
  <c r="F46" i="1" s="1"/>
  <c r="E20" i="2" s="1"/>
  <c r="J46" i="1"/>
  <c r="E46" i="1"/>
  <c r="E18" i="2" s="1"/>
  <c r="B40" i="1"/>
  <c r="B39" i="1"/>
  <c r="B16" i="1"/>
  <c r="B18" i="1" s="1"/>
  <c r="B19" i="1" s="1"/>
  <c r="C6" i="5" s="1"/>
  <c r="G14" i="1"/>
  <c r="M49" i="2" l="1"/>
  <c r="K54" i="2"/>
  <c r="L59" i="2"/>
  <c r="K49" i="2"/>
  <c r="L49" i="2"/>
  <c r="R11" i="2"/>
  <c r="L54" i="2"/>
  <c r="I68" i="2"/>
  <c r="J73" i="2"/>
  <c r="J78" i="2"/>
  <c r="Q78" i="2"/>
  <c r="J59" i="2"/>
  <c r="H59" i="2"/>
  <c r="J68" i="2"/>
  <c r="K78" i="2"/>
  <c r="K59" i="2"/>
  <c r="R8" i="4"/>
  <c r="R67" i="4" s="1"/>
  <c r="T8" i="4"/>
  <c r="J9" i="4"/>
  <c r="C64" i="5"/>
  <c r="T6" i="5"/>
  <c r="L6" i="5"/>
  <c r="D6" i="5"/>
  <c r="C8" i="5"/>
  <c r="X6" i="5"/>
  <c r="P6" i="5"/>
  <c r="H6" i="5"/>
  <c r="R6" i="5"/>
  <c r="N6" i="5"/>
  <c r="J6" i="5"/>
  <c r="F6" i="5"/>
  <c r="V6" i="5"/>
  <c r="C71" i="5"/>
  <c r="C70" i="4"/>
  <c r="Z70" i="4" s="1"/>
  <c r="C42" i="5"/>
  <c r="C42" i="4"/>
  <c r="C72" i="5"/>
  <c r="C71" i="4"/>
  <c r="H46" i="1"/>
  <c r="E19" i="2" s="1"/>
  <c r="C39" i="5"/>
  <c r="C39" i="4"/>
  <c r="T73" i="4"/>
  <c r="I54" i="2"/>
  <c r="M54" i="2"/>
  <c r="C63" i="4"/>
  <c r="N8" i="4"/>
  <c r="J13" i="4"/>
  <c r="J26" i="4"/>
  <c r="Z21" i="4"/>
  <c r="R22" i="4"/>
  <c r="J22" i="4"/>
  <c r="X22" i="4"/>
  <c r="P22" i="4"/>
  <c r="Z22" i="4" s="1"/>
  <c r="H22" i="4"/>
  <c r="V22" i="4"/>
  <c r="V25" i="4"/>
  <c r="N25" i="4"/>
  <c r="F25" i="4"/>
  <c r="T25" i="4"/>
  <c r="L25" i="4"/>
  <c r="D25" i="4"/>
  <c r="Z25" i="4" s="1"/>
  <c r="R25" i="4"/>
  <c r="X28" i="4"/>
  <c r="P28" i="4"/>
  <c r="H28" i="4"/>
  <c r="V28" i="4"/>
  <c r="N28" i="4"/>
  <c r="F28" i="4"/>
  <c r="R28" i="4"/>
  <c r="X32" i="4"/>
  <c r="P32" i="4"/>
  <c r="H32" i="4"/>
  <c r="V32" i="4"/>
  <c r="N32" i="4"/>
  <c r="F32" i="4"/>
  <c r="R32" i="4"/>
  <c r="X37" i="4"/>
  <c r="P37" i="4"/>
  <c r="H37" i="4"/>
  <c r="V37" i="4"/>
  <c r="N37" i="4"/>
  <c r="F37" i="4"/>
  <c r="R37" i="4"/>
  <c r="V43" i="4"/>
  <c r="N43" i="4"/>
  <c r="F43" i="4"/>
  <c r="T43" i="4"/>
  <c r="L43" i="4"/>
  <c r="D43" i="4"/>
  <c r="Z43" i="4" s="1"/>
  <c r="R43" i="4"/>
  <c r="X46" i="4"/>
  <c r="P46" i="4"/>
  <c r="H46" i="4"/>
  <c r="Z46" i="4" s="1"/>
  <c r="V46" i="4"/>
  <c r="N46" i="4"/>
  <c r="F46" i="4"/>
  <c r="R46" i="4"/>
  <c r="X21" i="5"/>
  <c r="P21" i="5"/>
  <c r="H21" i="5"/>
  <c r="T21" i="5"/>
  <c r="L21" i="5"/>
  <c r="D21" i="5"/>
  <c r="J21" i="5"/>
  <c r="Z21" i="5" s="1"/>
  <c r="V21" i="5"/>
  <c r="F21" i="5"/>
  <c r="X23" i="5"/>
  <c r="P23" i="5"/>
  <c r="V23" i="5"/>
  <c r="L23" i="5"/>
  <c r="D23" i="5"/>
  <c r="Z23" i="5" s="1"/>
  <c r="R23" i="5"/>
  <c r="H23" i="5"/>
  <c r="J23" i="5"/>
  <c r="F23" i="5"/>
  <c r="X32" i="5"/>
  <c r="P32" i="5"/>
  <c r="H32" i="5"/>
  <c r="V32" i="5"/>
  <c r="N32" i="5"/>
  <c r="F32" i="5"/>
  <c r="T32" i="5"/>
  <c r="D32" i="5"/>
  <c r="L32" i="5"/>
  <c r="R32" i="5"/>
  <c r="J32" i="5"/>
  <c r="C41" i="5"/>
  <c r="C41" i="4"/>
  <c r="J54" i="2"/>
  <c r="I59" i="2"/>
  <c r="K73" i="2"/>
  <c r="P63" i="4"/>
  <c r="P8" i="4"/>
  <c r="F8" i="4"/>
  <c r="X9" i="4"/>
  <c r="L22" i="4"/>
  <c r="X23" i="4"/>
  <c r="P23" i="4"/>
  <c r="H23" i="4"/>
  <c r="V23" i="4"/>
  <c r="N23" i="4"/>
  <c r="F23" i="4"/>
  <c r="Z23" i="4" s="1"/>
  <c r="R23" i="4"/>
  <c r="H25" i="4"/>
  <c r="X25" i="4"/>
  <c r="D28" i="4"/>
  <c r="Z28" i="4" s="1"/>
  <c r="T28" i="4"/>
  <c r="D32" i="4"/>
  <c r="Z32" i="4" s="1"/>
  <c r="T32" i="4"/>
  <c r="D37" i="4"/>
  <c r="T37" i="4"/>
  <c r="H43" i="4"/>
  <c r="X43" i="4"/>
  <c r="D46" i="4"/>
  <c r="T46" i="4"/>
  <c r="V56" i="4"/>
  <c r="N56" i="4"/>
  <c r="F56" i="4"/>
  <c r="Z56" i="4" s="1"/>
  <c r="T56" i="4"/>
  <c r="L56" i="4"/>
  <c r="D56" i="4"/>
  <c r="R56" i="4"/>
  <c r="H63" i="4"/>
  <c r="N21" i="5"/>
  <c r="N23" i="5"/>
  <c r="Z32" i="5"/>
  <c r="X37" i="5"/>
  <c r="P37" i="5"/>
  <c r="H37" i="5"/>
  <c r="V37" i="5"/>
  <c r="N37" i="5"/>
  <c r="F37" i="5"/>
  <c r="T37" i="5"/>
  <c r="D37" i="5"/>
  <c r="Z37" i="5" s="1"/>
  <c r="L37" i="5"/>
  <c r="R37" i="5"/>
  <c r="C45" i="5"/>
  <c r="C45" i="4"/>
  <c r="K68" i="2"/>
  <c r="H73" i="2"/>
  <c r="L73" i="2"/>
  <c r="M78" i="2"/>
  <c r="I78" i="2"/>
  <c r="L78" i="2"/>
  <c r="Z4" i="4"/>
  <c r="I6" i="2" s="1"/>
  <c r="X7" i="4"/>
  <c r="P7" i="4"/>
  <c r="H7" i="4"/>
  <c r="L7" i="4"/>
  <c r="V7" i="4"/>
  <c r="J10" i="4"/>
  <c r="N22" i="4"/>
  <c r="D23" i="4"/>
  <c r="T23" i="4"/>
  <c r="J25" i="4"/>
  <c r="J28" i="4"/>
  <c r="J32" i="4"/>
  <c r="J37" i="4"/>
  <c r="J43" i="4"/>
  <c r="J46" i="4"/>
  <c r="V51" i="4"/>
  <c r="N51" i="4"/>
  <c r="F51" i="4"/>
  <c r="T51" i="4"/>
  <c r="L51" i="4"/>
  <c r="D51" i="4"/>
  <c r="R51" i="4"/>
  <c r="X55" i="4"/>
  <c r="P55" i="4"/>
  <c r="H55" i="4"/>
  <c r="V55" i="4"/>
  <c r="N55" i="4"/>
  <c r="F55" i="4"/>
  <c r="R55" i="4"/>
  <c r="H56" i="4"/>
  <c r="X56" i="4"/>
  <c r="R21" i="5"/>
  <c r="T23" i="5"/>
  <c r="J37" i="5"/>
  <c r="C57" i="5"/>
  <c r="C57" i="4"/>
  <c r="H68" i="2"/>
  <c r="I73" i="2"/>
  <c r="H78" i="2"/>
  <c r="N78" i="2"/>
  <c r="D6" i="4"/>
  <c r="D7" i="4"/>
  <c r="N7" i="4"/>
  <c r="C8" i="4"/>
  <c r="L8" i="4"/>
  <c r="V8" i="4"/>
  <c r="H9" i="4"/>
  <c r="R9" i="4"/>
  <c r="V19" i="4"/>
  <c r="N19" i="4"/>
  <c r="F19" i="4"/>
  <c r="Z19" i="4" s="1"/>
  <c r="L19" i="4"/>
  <c r="X19" i="4"/>
  <c r="T22" i="4"/>
  <c r="J23" i="4"/>
  <c r="P25" i="4"/>
  <c r="L28" i="4"/>
  <c r="V29" i="4"/>
  <c r="N29" i="4"/>
  <c r="F29" i="4"/>
  <c r="T29" i="4"/>
  <c r="L29" i="4"/>
  <c r="D29" i="4"/>
  <c r="R29" i="4"/>
  <c r="L32" i="4"/>
  <c r="V34" i="4"/>
  <c r="N34" i="4"/>
  <c r="F34" i="4"/>
  <c r="T34" i="4"/>
  <c r="L34" i="4"/>
  <c r="D34" i="4"/>
  <c r="R34" i="4"/>
  <c r="L37" i="4"/>
  <c r="Z37" i="4" s="1"/>
  <c r="V38" i="4"/>
  <c r="N38" i="4"/>
  <c r="F38" i="4"/>
  <c r="T38" i="4"/>
  <c r="L38" i="4"/>
  <c r="D38" i="4"/>
  <c r="R38" i="4"/>
  <c r="P43" i="4"/>
  <c r="L46" i="4"/>
  <c r="V47" i="4"/>
  <c r="N47" i="4"/>
  <c r="F47" i="4"/>
  <c r="T47" i="4"/>
  <c r="L47" i="4"/>
  <c r="D47" i="4"/>
  <c r="R47" i="4"/>
  <c r="X50" i="4"/>
  <c r="P50" i="4"/>
  <c r="H50" i="4"/>
  <c r="V50" i="4"/>
  <c r="N50" i="4"/>
  <c r="F50" i="4"/>
  <c r="Z50" i="4" s="1"/>
  <c r="R50" i="4"/>
  <c r="H51" i="4"/>
  <c r="X51" i="4"/>
  <c r="D55" i="4"/>
  <c r="T55" i="4"/>
  <c r="J56" i="4"/>
  <c r="X63" i="4"/>
  <c r="C66" i="4"/>
  <c r="Z66" i="4" s="1"/>
  <c r="J20" i="4"/>
  <c r="R20" i="4"/>
  <c r="H21" i="4"/>
  <c r="P21" i="4"/>
  <c r="X21" i="4"/>
  <c r="H27" i="4"/>
  <c r="Z27" i="4" s="1"/>
  <c r="P27" i="4"/>
  <c r="X27" i="4"/>
  <c r="J30" i="4"/>
  <c r="R30" i="4"/>
  <c r="H31" i="4"/>
  <c r="Z31" i="4" s="1"/>
  <c r="P31" i="4"/>
  <c r="X31" i="4"/>
  <c r="J35" i="4"/>
  <c r="R35" i="4"/>
  <c r="H36" i="4"/>
  <c r="Z36" i="4" s="1"/>
  <c r="P36" i="4"/>
  <c r="X36" i="4"/>
  <c r="J40" i="4"/>
  <c r="R40" i="4"/>
  <c r="J44" i="4"/>
  <c r="R44" i="4"/>
  <c r="J48" i="4"/>
  <c r="R48" i="4"/>
  <c r="J52" i="4"/>
  <c r="R52" i="4"/>
  <c r="T64" i="4"/>
  <c r="L64" i="4"/>
  <c r="D64" i="4"/>
  <c r="X64" i="4"/>
  <c r="P64" i="4"/>
  <c r="H64" i="4"/>
  <c r="R64" i="4"/>
  <c r="R60" i="4" s="1"/>
  <c r="X28" i="5"/>
  <c r="P28" i="5"/>
  <c r="H28" i="5"/>
  <c r="V28" i="5"/>
  <c r="N28" i="5"/>
  <c r="F28" i="5"/>
  <c r="T28" i="5"/>
  <c r="D28" i="5"/>
  <c r="L28" i="5"/>
  <c r="D20" i="4"/>
  <c r="Z20" i="4" s="1"/>
  <c r="L20" i="4"/>
  <c r="J21" i="4"/>
  <c r="R21" i="4"/>
  <c r="J27" i="4"/>
  <c r="R27" i="4"/>
  <c r="D30" i="4"/>
  <c r="Z30" i="4" s="1"/>
  <c r="L30" i="4"/>
  <c r="J31" i="4"/>
  <c r="R31" i="4"/>
  <c r="D35" i="4"/>
  <c r="L35" i="4"/>
  <c r="Z35" i="4" s="1"/>
  <c r="J36" i="4"/>
  <c r="R36" i="4"/>
  <c r="D40" i="4"/>
  <c r="Z40" i="4" s="1"/>
  <c r="L40" i="4"/>
  <c r="D44" i="4"/>
  <c r="Z44" i="4" s="1"/>
  <c r="L44" i="4"/>
  <c r="D48" i="4"/>
  <c r="L48" i="4"/>
  <c r="Z48" i="4" s="1"/>
  <c r="J49" i="4"/>
  <c r="Z49" i="4" s="1"/>
  <c r="R49" i="4"/>
  <c r="D52" i="4"/>
  <c r="Z52" i="4" s="1"/>
  <c r="L52" i="4"/>
  <c r="J54" i="4"/>
  <c r="Z54" i="4" s="1"/>
  <c r="R54" i="4"/>
  <c r="F64" i="4"/>
  <c r="V64" i="4"/>
  <c r="J28" i="5"/>
  <c r="F65" i="4"/>
  <c r="Z65" i="4" s="1"/>
  <c r="N65" i="4"/>
  <c r="V65" i="4"/>
  <c r="J72" i="4"/>
  <c r="R72" i="4"/>
  <c r="J7" i="5"/>
  <c r="R7" i="5"/>
  <c r="F17" i="5"/>
  <c r="N17" i="5"/>
  <c r="V17" i="5"/>
  <c r="F20" i="5"/>
  <c r="Z20" i="5" s="1"/>
  <c r="N20" i="5"/>
  <c r="V20" i="5"/>
  <c r="J22" i="5"/>
  <c r="Z22" i="5" s="1"/>
  <c r="R22" i="5"/>
  <c r="V24" i="5"/>
  <c r="N24" i="5"/>
  <c r="F24" i="5"/>
  <c r="T24" i="5"/>
  <c r="L24" i="5"/>
  <c r="D24" i="5"/>
  <c r="Z24" i="5" s="1"/>
  <c r="R24" i="5"/>
  <c r="V29" i="5"/>
  <c r="N29" i="5"/>
  <c r="F29" i="5"/>
  <c r="T29" i="5"/>
  <c r="L29" i="5"/>
  <c r="D29" i="5"/>
  <c r="Z29" i="5" s="1"/>
  <c r="R29" i="5"/>
  <c r="V34" i="5"/>
  <c r="N34" i="5"/>
  <c r="F34" i="5"/>
  <c r="T34" i="5"/>
  <c r="L34" i="5"/>
  <c r="D34" i="5"/>
  <c r="R34" i="5"/>
  <c r="J65" i="4"/>
  <c r="J60" i="4" s="1"/>
  <c r="R65" i="4"/>
  <c r="F72" i="4"/>
  <c r="Z72" i="4" s="1"/>
  <c r="N72" i="4"/>
  <c r="F7" i="5"/>
  <c r="N7" i="5"/>
  <c r="J17" i="5"/>
  <c r="R17" i="5"/>
  <c r="Z17" i="5" s="1"/>
  <c r="J20" i="5"/>
  <c r="R20" i="5"/>
  <c r="J46" i="5"/>
  <c r="R46" i="5"/>
  <c r="H47" i="5"/>
  <c r="P47" i="5"/>
  <c r="X47" i="5"/>
  <c r="F48" i="5"/>
  <c r="N48" i="5"/>
  <c r="X48" i="5"/>
  <c r="V55" i="5"/>
  <c r="N55" i="5"/>
  <c r="F55" i="5"/>
  <c r="Z55" i="5" s="1"/>
  <c r="X55" i="5"/>
  <c r="P55" i="5"/>
  <c r="H55" i="5"/>
  <c r="R55" i="5"/>
  <c r="H56" i="5"/>
  <c r="X56" i="5"/>
  <c r="J65" i="5"/>
  <c r="J38" i="5"/>
  <c r="R38" i="5"/>
  <c r="X40" i="5"/>
  <c r="J43" i="5"/>
  <c r="R43" i="5"/>
  <c r="H44" i="5"/>
  <c r="P44" i="5"/>
  <c r="X44" i="5"/>
  <c r="D46" i="5"/>
  <c r="Z46" i="5" s="1"/>
  <c r="L46" i="5"/>
  <c r="T46" i="5"/>
  <c r="J47" i="5"/>
  <c r="R47" i="5"/>
  <c r="H48" i="5"/>
  <c r="Z48" i="5" s="1"/>
  <c r="X49" i="5"/>
  <c r="P49" i="5"/>
  <c r="H49" i="5"/>
  <c r="L49" i="5"/>
  <c r="V49" i="5"/>
  <c r="H50" i="5"/>
  <c r="R50" i="5"/>
  <c r="T51" i="5"/>
  <c r="Z51" i="5" s="1"/>
  <c r="L51" i="5"/>
  <c r="D51" i="5"/>
  <c r="N51" i="5"/>
  <c r="X51" i="5"/>
  <c r="D55" i="5"/>
  <c r="T55" i="5"/>
  <c r="J56" i="5"/>
  <c r="J26" i="5"/>
  <c r="R26" i="5"/>
  <c r="H27" i="5"/>
  <c r="P27" i="5"/>
  <c r="Z27" i="5" s="1"/>
  <c r="X27" i="5"/>
  <c r="J30" i="5"/>
  <c r="R30" i="5"/>
  <c r="Z30" i="5"/>
  <c r="H31" i="5"/>
  <c r="Z31" i="5" s="1"/>
  <c r="P31" i="5"/>
  <c r="X31" i="5"/>
  <c r="J35" i="5"/>
  <c r="R35" i="5"/>
  <c r="H36" i="5"/>
  <c r="Z36" i="5" s="1"/>
  <c r="P36" i="5"/>
  <c r="X36" i="5"/>
  <c r="D38" i="5"/>
  <c r="L38" i="5"/>
  <c r="T38" i="5"/>
  <c r="J40" i="5"/>
  <c r="R40" i="5"/>
  <c r="D43" i="5"/>
  <c r="Z43" i="5" s="1"/>
  <c r="L43" i="5"/>
  <c r="T43" i="5"/>
  <c r="J44" i="5"/>
  <c r="R44" i="5"/>
  <c r="F46" i="5"/>
  <c r="N46" i="5"/>
  <c r="V46" i="5"/>
  <c r="L47" i="5"/>
  <c r="T47" i="5"/>
  <c r="R48" i="5"/>
  <c r="J48" i="5"/>
  <c r="T48" i="5"/>
  <c r="N49" i="5"/>
  <c r="Z49" i="5"/>
  <c r="J50" i="5"/>
  <c r="P51" i="5"/>
  <c r="J55" i="5"/>
  <c r="T65" i="5"/>
  <c r="L65" i="5"/>
  <c r="D65" i="5"/>
  <c r="Z65" i="5" s="1"/>
  <c r="AB65" i="5" s="1"/>
  <c r="AC65" i="5" s="1"/>
  <c r="AD65" i="5" s="1"/>
  <c r="AE65" i="5" s="1"/>
  <c r="AF65" i="5" s="1"/>
  <c r="AG65" i="5" s="1"/>
  <c r="V65" i="5"/>
  <c r="N65" i="5"/>
  <c r="F65" i="5"/>
  <c r="R65" i="5"/>
  <c r="D26" i="5"/>
  <c r="Z26" i="5" s="1"/>
  <c r="L26" i="5"/>
  <c r="J27" i="5"/>
  <c r="R27" i="5"/>
  <c r="D30" i="5"/>
  <c r="L30" i="5"/>
  <c r="J31" i="5"/>
  <c r="R31" i="5"/>
  <c r="D35" i="5"/>
  <c r="Z35" i="5" s="1"/>
  <c r="L35" i="5"/>
  <c r="J36" i="5"/>
  <c r="R36" i="5"/>
  <c r="F38" i="5"/>
  <c r="N38" i="5"/>
  <c r="D40" i="5"/>
  <c r="Z40" i="5" s="1"/>
  <c r="L40" i="5"/>
  <c r="F43" i="5"/>
  <c r="N43" i="5"/>
  <c r="D44" i="5"/>
  <c r="Z44" i="5" s="1"/>
  <c r="L44" i="5"/>
  <c r="H46" i="5"/>
  <c r="P46" i="5"/>
  <c r="F47" i="5"/>
  <c r="Z47" i="5" s="1"/>
  <c r="N47" i="5"/>
  <c r="D48" i="5"/>
  <c r="L48" i="5"/>
  <c r="V48" i="5"/>
  <c r="V50" i="5"/>
  <c r="N50" i="5"/>
  <c r="F50" i="5"/>
  <c r="Z50" i="5" s="1"/>
  <c r="L50" i="5"/>
  <c r="X50" i="5"/>
  <c r="L55" i="5"/>
  <c r="T56" i="5"/>
  <c r="L56" i="5"/>
  <c r="D56" i="5"/>
  <c r="V56" i="5"/>
  <c r="N56" i="5"/>
  <c r="F56" i="5"/>
  <c r="Z56" i="5" s="1"/>
  <c r="R56" i="5"/>
  <c r="H65" i="5"/>
  <c r="X65" i="5"/>
  <c r="J54" i="5"/>
  <c r="R54" i="5"/>
  <c r="J58" i="5"/>
  <c r="R58" i="5"/>
  <c r="H66" i="5"/>
  <c r="P66" i="5"/>
  <c r="X66" i="5"/>
  <c r="F73" i="5"/>
  <c r="N73" i="5"/>
  <c r="V73" i="5"/>
  <c r="J66" i="5"/>
  <c r="R66" i="5"/>
  <c r="H73" i="5"/>
  <c r="P73" i="5"/>
  <c r="X73" i="5"/>
  <c r="J73" i="5"/>
  <c r="R73" i="5"/>
  <c r="Z73" i="5"/>
  <c r="J52" i="5"/>
  <c r="Z52" i="5" s="1"/>
  <c r="R52" i="5"/>
  <c r="H54" i="5"/>
  <c r="Z54" i="5" s="1"/>
  <c r="P54" i="5"/>
  <c r="H58" i="5"/>
  <c r="Z58" i="5" s="1"/>
  <c r="P58" i="5"/>
  <c r="F66" i="5"/>
  <c r="Z66" i="5" s="1"/>
  <c r="N66" i="5"/>
  <c r="D73" i="5"/>
  <c r="L73" i="5"/>
  <c r="R12" i="2" l="1"/>
  <c r="R18" i="2" s="1"/>
  <c r="R21" i="2"/>
  <c r="T67" i="4"/>
  <c r="T60" i="4" s="1"/>
  <c r="T9" i="4"/>
  <c r="X10" i="4"/>
  <c r="X13" i="4"/>
  <c r="X26" i="4"/>
  <c r="R13" i="4"/>
  <c r="R26" i="4"/>
  <c r="R10" i="4"/>
  <c r="F64" i="5"/>
  <c r="F8" i="5"/>
  <c r="H64" i="5"/>
  <c r="H8" i="5"/>
  <c r="R57" i="5"/>
  <c r="J57" i="5"/>
  <c r="T57" i="5"/>
  <c r="L57" i="5"/>
  <c r="Z57" i="5" s="1"/>
  <c r="D57" i="5"/>
  <c r="X57" i="5"/>
  <c r="H57" i="5"/>
  <c r="V57" i="5"/>
  <c r="F57" i="5"/>
  <c r="P57" i="5"/>
  <c r="N57" i="5"/>
  <c r="X71" i="4"/>
  <c r="P71" i="4"/>
  <c r="H71" i="4"/>
  <c r="T71" i="4"/>
  <c r="L71" i="4"/>
  <c r="D71" i="4"/>
  <c r="R71" i="4"/>
  <c r="N71" i="4"/>
  <c r="J71" i="4"/>
  <c r="Z71" i="4" s="1"/>
  <c r="F71" i="4"/>
  <c r="V71" i="4"/>
  <c r="X42" i="4"/>
  <c r="P42" i="4"/>
  <c r="H42" i="4"/>
  <c r="V42" i="4"/>
  <c r="N42" i="4"/>
  <c r="Z42" i="4" s="1"/>
  <c r="F42" i="4"/>
  <c r="J42" i="4"/>
  <c r="T42" i="4"/>
  <c r="D42" i="4"/>
  <c r="R42" i="4"/>
  <c r="L42" i="4"/>
  <c r="J64" i="5"/>
  <c r="J8" i="5"/>
  <c r="L64" i="5"/>
  <c r="L8" i="5"/>
  <c r="Z34" i="5"/>
  <c r="Z28" i="5"/>
  <c r="Z55" i="4"/>
  <c r="Z34" i="4"/>
  <c r="Z29" i="4"/>
  <c r="V67" i="4"/>
  <c r="V60" i="4" s="1"/>
  <c r="V9" i="4"/>
  <c r="P67" i="4"/>
  <c r="P9" i="4"/>
  <c r="N67" i="4"/>
  <c r="N60" i="4" s="1"/>
  <c r="N9" i="4"/>
  <c r="V39" i="4"/>
  <c r="N39" i="4"/>
  <c r="F39" i="4"/>
  <c r="T39" i="4"/>
  <c r="L39" i="4"/>
  <c r="D39" i="4"/>
  <c r="Z39" i="4" s="1"/>
  <c r="J39" i="4"/>
  <c r="X39" i="4"/>
  <c r="H39" i="4"/>
  <c r="R39" i="4"/>
  <c r="P39" i="4"/>
  <c r="V72" i="5"/>
  <c r="N72" i="5"/>
  <c r="F72" i="5"/>
  <c r="T72" i="5"/>
  <c r="L72" i="5"/>
  <c r="D72" i="5"/>
  <c r="Z72" i="5" s="1"/>
  <c r="R72" i="5"/>
  <c r="J72" i="5"/>
  <c r="X72" i="5"/>
  <c r="P72" i="5"/>
  <c r="H72" i="5"/>
  <c r="X42" i="5"/>
  <c r="P42" i="5"/>
  <c r="H42" i="5"/>
  <c r="V42" i="5"/>
  <c r="N42" i="5"/>
  <c r="F42" i="5"/>
  <c r="Z42" i="5" s="1"/>
  <c r="T42" i="5"/>
  <c r="L42" i="5"/>
  <c r="D42" i="5"/>
  <c r="R42" i="5"/>
  <c r="J42" i="5"/>
  <c r="V64" i="5"/>
  <c r="V8" i="5"/>
  <c r="N64" i="5"/>
  <c r="N8" i="5"/>
  <c r="X64" i="5"/>
  <c r="X8" i="5"/>
  <c r="T64" i="5"/>
  <c r="T8" i="5"/>
  <c r="X73" i="4"/>
  <c r="X60" i="4"/>
  <c r="C67" i="4"/>
  <c r="C9" i="4"/>
  <c r="T57" i="4"/>
  <c r="L57" i="4"/>
  <c r="D57" i="4"/>
  <c r="Z57" i="4" s="1"/>
  <c r="R57" i="4"/>
  <c r="J57" i="4"/>
  <c r="P57" i="4"/>
  <c r="N57" i="4"/>
  <c r="X57" i="4"/>
  <c r="H57" i="4"/>
  <c r="V57" i="4"/>
  <c r="F57" i="4"/>
  <c r="R45" i="5"/>
  <c r="J45" i="5"/>
  <c r="X45" i="5"/>
  <c r="P45" i="5"/>
  <c r="H45" i="5"/>
  <c r="V45" i="5"/>
  <c r="N45" i="5"/>
  <c r="F45" i="5"/>
  <c r="Z45" i="5" s="1"/>
  <c r="T45" i="5"/>
  <c r="D45" i="5"/>
  <c r="L45" i="5"/>
  <c r="R41" i="5"/>
  <c r="J41" i="5"/>
  <c r="X41" i="5"/>
  <c r="P41" i="5"/>
  <c r="H41" i="5"/>
  <c r="V41" i="5"/>
  <c r="N41" i="5"/>
  <c r="F41" i="5"/>
  <c r="Z41" i="5" s="1"/>
  <c r="L41" i="5"/>
  <c r="D41" i="5"/>
  <c r="T41" i="5"/>
  <c r="Z63" i="4"/>
  <c r="C73" i="4"/>
  <c r="D64" i="5"/>
  <c r="D8" i="5"/>
  <c r="Z47" i="4"/>
  <c r="H13" i="4"/>
  <c r="H10" i="4"/>
  <c r="H26" i="4"/>
  <c r="F67" i="4"/>
  <c r="F60" i="4" s="1"/>
  <c r="F9" i="4"/>
  <c r="X71" i="5"/>
  <c r="P71" i="5"/>
  <c r="H71" i="5"/>
  <c r="V71" i="5"/>
  <c r="N71" i="5"/>
  <c r="F71" i="5"/>
  <c r="T71" i="5"/>
  <c r="L71" i="5"/>
  <c r="D71" i="5"/>
  <c r="R71" i="5"/>
  <c r="J71" i="5"/>
  <c r="Z71" i="5" s="1"/>
  <c r="P64" i="5"/>
  <c r="P8" i="5"/>
  <c r="Z64" i="4"/>
  <c r="L67" i="4"/>
  <c r="L60" i="4" s="1"/>
  <c r="L9" i="4"/>
  <c r="D63" i="4"/>
  <c r="D8" i="4"/>
  <c r="Z51" i="4"/>
  <c r="R45" i="4"/>
  <c r="J45" i="4"/>
  <c r="Z45" i="4" s="1"/>
  <c r="X45" i="4"/>
  <c r="P45" i="4"/>
  <c r="H45" i="4"/>
  <c r="V45" i="4"/>
  <c r="F45" i="4"/>
  <c r="T45" i="4"/>
  <c r="D45" i="4"/>
  <c r="N45" i="4"/>
  <c r="L45" i="4"/>
  <c r="H73" i="4"/>
  <c r="H60" i="4"/>
  <c r="P73" i="4"/>
  <c r="P60" i="4"/>
  <c r="R41" i="4"/>
  <c r="J41" i="4"/>
  <c r="Z41" i="4" s="1"/>
  <c r="X41" i="4"/>
  <c r="P41" i="4"/>
  <c r="H41" i="4"/>
  <c r="T41" i="4"/>
  <c r="D41" i="4"/>
  <c r="N41" i="4"/>
  <c r="L41" i="4"/>
  <c r="V41" i="4"/>
  <c r="F41" i="4"/>
  <c r="Z6" i="4"/>
  <c r="V39" i="5"/>
  <c r="N39" i="5"/>
  <c r="F39" i="5"/>
  <c r="T39" i="5"/>
  <c r="L39" i="5"/>
  <c r="D39" i="5"/>
  <c r="Z39" i="5" s="1"/>
  <c r="R39" i="5"/>
  <c r="J39" i="5"/>
  <c r="X39" i="5"/>
  <c r="H39" i="5"/>
  <c r="P39" i="5"/>
  <c r="Z6" i="5"/>
  <c r="R64" i="5"/>
  <c r="R8" i="5"/>
  <c r="C68" i="5"/>
  <c r="C4" i="5"/>
  <c r="C9" i="5"/>
  <c r="C74" i="5"/>
  <c r="T13" i="4" l="1"/>
  <c r="T26" i="4"/>
  <c r="T10" i="4"/>
  <c r="T75" i="4"/>
  <c r="T77" i="4" s="1"/>
  <c r="AB58" i="5"/>
  <c r="AC58" i="5" s="1"/>
  <c r="AD58" i="5" s="1"/>
  <c r="AE58" i="5" s="1"/>
  <c r="AF58" i="5" s="1"/>
  <c r="AG58" i="5" s="1"/>
  <c r="J75" i="4"/>
  <c r="J77" i="4" s="1"/>
  <c r="D68" i="5"/>
  <c r="D9" i="5"/>
  <c r="D4" i="5"/>
  <c r="X68" i="5"/>
  <c r="X9" i="5"/>
  <c r="X4" i="5"/>
  <c r="R75" i="4"/>
  <c r="R77" i="4" s="1"/>
  <c r="Z64" i="5"/>
  <c r="C76" i="5"/>
  <c r="C67" i="5"/>
  <c r="AB6" i="5"/>
  <c r="Z8" i="5"/>
  <c r="J7" i="2"/>
  <c r="J6" i="2" s="1"/>
  <c r="T8" i="2" s="1"/>
  <c r="D73" i="4"/>
  <c r="Z73" i="4" s="1"/>
  <c r="F26" i="4"/>
  <c r="F13" i="4"/>
  <c r="F10" i="4"/>
  <c r="H75" i="4"/>
  <c r="H77" i="4" s="1"/>
  <c r="C13" i="4"/>
  <c r="C26" i="4"/>
  <c r="C10" i="4"/>
  <c r="L68" i="5"/>
  <c r="L9" i="5"/>
  <c r="L4" i="5"/>
  <c r="H68" i="5"/>
  <c r="H9" i="5"/>
  <c r="H4" i="5"/>
  <c r="P68" i="5"/>
  <c r="P9" i="5"/>
  <c r="P4" i="5"/>
  <c r="T68" i="5"/>
  <c r="T9" i="5"/>
  <c r="T4" i="5"/>
  <c r="N68" i="5"/>
  <c r="N4" i="5"/>
  <c r="N9" i="5"/>
  <c r="N10" i="4"/>
  <c r="N26" i="4"/>
  <c r="N13" i="4"/>
  <c r="V26" i="4"/>
  <c r="V10" i="4"/>
  <c r="V13" i="4"/>
  <c r="V75" i="4" s="1"/>
  <c r="V77" i="4" s="1"/>
  <c r="X75" i="4"/>
  <c r="X77" i="4" s="1"/>
  <c r="C10" i="5"/>
  <c r="C13" i="5"/>
  <c r="D67" i="4"/>
  <c r="D60" i="4" s="1"/>
  <c r="D9" i="4"/>
  <c r="V68" i="5"/>
  <c r="V4" i="5"/>
  <c r="V9" i="5"/>
  <c r="P26" i="4"/>
  <c r="P13" i="4"/>
  <c r="P10" i="4"/>
  <c r="I7" i="2"/>
  <c r="Z8" i="4"/>
  <c r="L26" i="4"/>
  <c r="L10" i="4"/>
  <c r="L13" i="4"/>
  <c r="R74" i="5"/>
  <c r="J74" i="5"/>
  <c r="X74" i="5"/>
  <c r="P74" i="5"/>
  <c r="H74" i="5"/>
  <c r="V74" i="5"/>
  <c r="N74" i="5"/>
  <c r="F74" i="5"/>
  <c r="T74" i="5"/>
  <c r="L74" i="5"/>
  <c r="D74" i="5"/>
  <c r="R68" i="5"/>
  <c r="R4" i="5"/>
  <c r="R9" i="5"/>
  <c r="C60" i="4"/>
  <c r="J68" i="5"/>
  <c r="J4" i="5"/>
  <c r="J9" i="5"/>
  <c r="F68" i="5"/>
  <c r="F4" i="5"/>
  <c r="F9" i="5"/>
  <c r="N75" i="4" l="1"/>
  <c r="N77" i="4" s="1"/>
  <c r="P75" i="4"/>
  <c r="P77" i="4" s="1"/>
  <c r="L75" i="4"/>
  <c r="L77" i="4" s="1"/>
  <c r="Z74" i="5"/>
  <c r="AB74" i="5" s="1"/>
  <c r="AC74" i="5" s="1"/>
  <c r="AD74" i="5" s="1"/>
  <c r="AE74" i="5" s="1"/>
  <c r="AF74" i="5" s="1"/>
  <c r="AG74" i="5" s="1"/>
  <c r="Z68" i="5"/>
  <c r="F10" i="5"/>
  <c r="F14" i="5" s="1"/>
  <c r="F13" i="5"/>
  <c r="J76" i="5"/>
  <c r="J67" i="5"/>
  <c r="J61" i="5" s="1"/>
  <c r="H13" i="5"/>
  <c r="H10" i="5"/>
  <c r="H14" i="5" s="1"/>
  <c r="N76" i="5"/>
  <c r="N67" i="5"/>
  <c r="N61" i="5" s="1"/>
  <c r="T13" i="5"/>
  <c r="T10" i="5"/>
  <c r="T14" i="5" s="1"/>
  <c r="P13" i="5"/>
  <c r="P10" i="5"/>
  <c r="P14" i="5" s="1"/>
  <c r="D76" i="5"/>
  <c r="D67" i="5"/>
  <c r="D61" i="5" s="1"/>
  <c r="R10" i="5"/>
  <c r="R14" i="5" s="1"/>
  <c r="R13" i="5"/>
  <c r="Z67" i="4"/>
  <c r="L76" i="5"/>
  <c r="L67" i="5"/>
  <c r="L61" i="5" s="1"/>
  <c r="AB64" i="5"/>
  <c r="AB61" i="5" s="1"/>
  <c r="AC6" i="5"/>
  <c r="K7" i="2"/>
  <c r="K6" i="2" s="1"/>
  <c r="AA64" i="5"/>
  <c r="T10" i="2"/>
  <c r="X76" i="5"/>
  <c r="X67" i="5"/>
  <c r="X61" i="5" s="1"/>
  <c r="D13" i="5"/>
  <c r="D78" i="5" s="1"/>
  <c r="D80" i="5" s="1"/>
  <c r="D10" i="5"/>
  <c r="D14" i="5" s="1"/>
  <c r="Z60" i="4"/>
  <c r="V10" i="5"/>
  <c r="V14" i="5" s="1"/>
  <c r="V13" i="5"/>
  <c r="N10" i="5"/>
  <c r="N14" i="5" s="1"/>
  <c r="N13" i="5"/>
  <c r="P76" i="5"/>
  <c r="P67" i="5"/>
  <c r="P61" i="5" s="1"/>
  <c r="C61" i="5"/>
  <c r="F76" i="5"/>
  <c r="F67" i="5"/>
  <c r="F61" i="5" s="1"/>
  <c r="V76" i="5"/>
  <c r="V67" i="5"/>
  <c r="V61" i="5" s="1"/>
  <c r="Z9" i="5"/>
  <c r="J10" i="5"/>
  <c r="J14" i="5" s="1"/>
  <c r="J13" i="5"/>
  <c r="R76" i="5"/>
  <c r="R67" i="5"/>
  <c r="R61" i="5" s="1"/>
  <c r="D26" i="4"/>
  <c r="Z26" i="4" s="1"/>
  <c r="D10" i="4"/>
  <c r="Z10" i="4" s="1"/>
  <c r="D13" i="4"/>
  <c r="D75" i="4" s="1"/>
  <c r="D77" i="4" s="1"/>
  <c r="C14" i="5"/>
  <c r="C78" i="5" s="1"/>
  <c r="T76" i="5"/>
  <c r="T67" i="5"/>
  <c r="T61" i="5" s="1"/>
  <c r="H76" i="5"/>
  <c r="H67" i="5"/>
  <c r="H61" i="5" s="1"/>
  <c r="L13" i="5"/>
  <c r="L10" i="5"/>
  <c r="L14" i="5" s="1"/>
  <c r="Z9" i="4"/>
  <c r="C75" i="4"/>
  <c r="Z13" i="4"/>
  <c r="F75" i="4"/>
  <c r="F77" i="4" s="1"/>
  <c r="Z4" i="5"/>
  <c r="X13" i="5"/>
  <c r="X78" i="5" s="1"/>
  <c r="X80" i="5" s="1"/>
  <c r="X10" i="5"/>
  <c r="X14" i="5" s="1"/>
  <c r="L78" i="5" l="1"/>
  <c r="L80" i="5" s="1"/>
  <c r="Z76" i="5"/>
  <c r="N78" i="5"/>
  <c r="N80" i="5" s="1"/>
  <c r="Z67" i="5"/>
  <c r="Z13" i="5"/>
  <c r="T78" i="5"/>
  <c r="T80" i="5" s="1"/>
  <c r="C80" i="5"/>
  <c r="P78" i="5"/>
  <c r="P80" i="5" s="1"/>
  <c r="H78" i="5"/>
  <c r="H80" i="5" s="1"/>
  <c r="J78" i="5"/>
  <c r="J80" i="5" s="1"/>
  <c r="AB9" i="5"/>
  <c r="J9" i="2"/>
  <c r="R78" i="5"/>
  <c r="R80" i="5" s="1"/>
  <c r="Z75" i="4"/>
  <c r="I10" i="2" s="1"/>
  <c r="I12" i="2" s="1"/>
  <c r="D46" i="3"/>
  <c r="D60" i="3" s="1"/>
  <c r="G46" i="3"/>
  <c r="G60" i="3" s="1"/>
  <c r="G61" i="3" s="1"/>
  <c r="E8" i="2" s="1"/>
  <c r="C77" i="4"/>
  <c r="Z77" i="4" s="1"/>
  <c r="F78" i="5"/>
  <c r="F80" i="5" s="1"/>
  <c r="Z10" i="5"/>
  <c r="Z14" i="5"/>
  <c r="Z61" i="5"/>
  <c r="V78" i="5"/>
  <c r="V80" i="5" s="1"/>
  <c r="AC64" i="5"/>
  <c r="AC61" i="5" s="1"/>
  <c r="AD6" i="5"/>
  <c r="L7" i="2"/>
  <c r="L6" i="2" s="1"/>
  <c r="I14" i="2" l="1"/>
  <c r="I17" i="2"/>
  <c r="T9" i="2"/>
  <c r="T11" i="2" s="1"/>
  <c r="T21" i="2" s="1"/>
  <c r="AB13" i="5"/>
  <c r="AB14" i="5"/>
  <c r="K9" i="2"/>
  <c r="AC9" i="5"/>
  <c r="Z80" i="5"/>
  <c r="AD64" i="5"/>
  <c r="AD61" i="5" s="1"/>
  <c r="AE6" i="5"/>
  <c r="M7" i="2"/>
  <c r="M6" i="2" s="1"/>
  <c r="Z78" i="5"/>
  <c r="AB78" i="5" l="1"/>
  <c r="J10" i="2"/>
  <c r="Z84" i="5"/>
  <c r="Z82" i="5"/>
  <c r="I34" i="2"/>
  <c r="I33" i="2"/>
  <c r="I38" i="2"/>
  <c r="I39" i="2" s="1"/>
  <c r="I35" i="2"/>
  <c r="AE64" i="5"/>
  <c r="AE61" i="5" s="1"/>
  <c r="AF6" i="5"/>
  <c r="N7" i="2"/>
  <c r="N6" i="2" s="1"/>
  <c r="AC14" i="5"/>
  <c r="AD9" i="5"/>
  <c r="L9" i="2"/>
  <c r="AC13" i="5"/>
  <c r="I23" i="2"/>
  <c r="I25" i="2"/>
  <c r="I24" i="2"/>
  <c r="I15" i="2"/>
  <c r="I28" i="2"/>
  <c r="I30" i="2" s="1"/>
  <c r="AF64" i="5" l="1"/>
  <c r="AF61" i="5" s="1"/>
  <c r="AG6" i="5"/>
  <c r="AG64" i="5" s="1"/>
  <c r="AG61" i="5" s="1"/>
  <c r="O7" i="2"/>
  <c r="O6" i="2" s="1"/>
  <c r="T12" i="2"/>
  <c r="T18" i="2" s="1"/>
  <c r="J12" i="2"/>
  <c r="AD13" i="5"/>
  <c r="AD14" i="5"/>
  <c r="AE9" i="5"/>
  <c r="M9" i="2"/>
  <c r="Z90" i="5"/>
  <c r="Z86" i="5"/>
  <c r="Z89" i="5"/>
  <c r="Z88" i="5"/>
  <c r="Z87" i="5"/>
  <c r="AC78" i="5"/>
  <c r="K10" i="2"/>
  <c r="K12" i="2" s="1"/>
  <c r="AB80" i="5"/>
  <c r="AD78" i="5" l="1"/>
  <c r="L10" i="2"/>
  <c r="L12" i="2" s="1"/>
  <c r="AC80" i="5"/>
  <c r="AE14" i="5"/>
  <c r="AF9" i="5"/>
  <c r="AE13" i="5"/>
  <c r="N9" i="2"/>
  <c r="K14" i="2"/>
  <c r="K17" i="2"/>
  <c r="J14" i="2"/>
  <c r="J17" i="2"/>
  <c r="T13" i="2"/>
  <c r="K38" i="2" l="1"/>
  <c r="K39" i="2" s="1"/>
  <c r="K35" i="2"/>
  <c r="K34" i="2"/>
  <c r="K33" i="2"/>
  <c r="T19" i="2"/>
  <c r="T16" i="2"/>
  <c r="T17" i="2"/>
  <c r="J23" i="2"/>
  <c r="J25" i="2"/>
  <c r="J24" i="2"/>
  <c r="J28" i="2"/>
  <c r="J30" i="2" s="1"/>
  <c r="J15" i="2"/>
  <c r="K15" i="2" s="1"/>
  <c r="AF13" i="5"/>
  <c r="AF14" i="5"/>
  <c r="AG9" i="5"/>
  <c r="O9" i="2"/>
  <c r="L17" i="2"/>
  <c r="L14" i="2"/>
  <c r="K25" i="2"/>
  <c r="K24" i="2"/>
  <c r="K28" i="2"/>
  <c r="K30" i="2" s="1"/>
  <c r="K23" i="2"/>
  <c r="AE78" i="5"/>
  <c r="M10" i="2"/>
  <c r="M12" i="2" s="1"/>
  <c r="AD80" i="5"/>
  <c r="J38" i="2"/>
  <c r="J39" i="2" s="1"/>
  <c r="J35" i="2"/>
  <c r="J34" i="2"/>
  <c r="J33" i="2"/>
  <c r="L15" i="2" l="1"/>
  <c r="L38" i="2"/>
  <c r="L39" i="2" s="1"/>
  <c r="L35" i="2"/>
  <c r="L34" i="2"/>
  <c r="L33" i="2"/>
  <c r="AF78" i="5"/>
  <c r="N10" i="2"/>
  <c r="N12" i="2" s="1"/>
  <c r="AE80" i="5"/>
  <c r="AG14" i="5"/>
  <c r="AG13" i="5"/>
  <c r="L28" i="2"/>
  <c r="L30" i="2" s="1"/>
  <c r="L23" i="2"/>
  <c r="L25" i="2"/>
  <c r="L24" i="2"/>
  <c r="M14" i="2"/>
  <c r="M17" i="2"/>
  <c r="N14" i="2" l="1"/>
  <c r="N17" i="2"/>
  <c r="M23" i="2"/>
  <c r="M25" i="2"/>
  <c r="M24" i="2"/>
  <c r="M28" i="2"/>
  <c r="M30" i="2" s="1"/>
  <c r="AG78" i="5"/>
  <c r="AG80" i="5" s="1"/>
  <c r="O10" i="2"/>
  <c r="O12" i="2" s="1"/>
  <c r="AF80" i="5"/>
  <c r="M34" i="2"/>
  <c r="M33" i="2"/>
  <c r="M38" i="2"/>
  <c r="M39" i="2" s="1"/>
  <c r="M35" i="2"/>
  <c r="M15" i="2"/>
  <c r="N15" i="2" l="1"/>
  <c r="O14" i="2"/>
  <c r="O17" i="2"/>
  <c r="N38" i="2"/>
  <c r="N39" i="2" s="1"/>
  <c r="N35" i="2"/>
  <c r="N34" i="2"/>
  <c r="N33" i="2"/>
  <c r="N23" i="2"/>
  <c r="N25" i="2"/>
  <c r="N24" i="2"/>
  <c r="N28" i="2"/>
  <c r="N30" i="2" s="1"/>
  <c r="O15" i="2" l="1"/>
  <c r="E40" i="2" s="1"/>
  <c r="O38" i="2"/>
  <c r="O39" i="2" s="1"/>
  <c r="O35" i="2"/>
  <c r="O34" i="2"/>
  <c r="O33" i="2"/>
  <c r="E41" i="2"/>
  <c r="E42" i="2" s="1"/>
  <c r="E43" i="2" s="1"/>
  <c r="O25" i="2"/>
  <c r="O24" i="2"/>
  <c r="O28" i="2"/>
  <c r="O30" i="2" s="1"/>
  <c r="O23" i="2"/>
</calcChain>
</file>

<file path=xl/sharedStrings.xml><?xml version="1.0" encoding="utf-8"?>
<sst xmlns="http://schemas.openxmlformats.org/spreadsheetml/2006/main" count="522" uniqueCount="385">
  <si>
    <t xml:space="preserve">START HERE:  </t>
  </si>
  <si>
    <t>Go through the cells in this tab and update numbers by following the directions in A5 - A7.  See the Instructions/notes in column D.</t>
  </si>
  <si>
    <t>Startup Costs/Investment not included in ongoing Proforma</t>
  </si>
  <si>
    <t>Color Key</t>
  </si>
  <si>
    <t>Fill in all blue areas with your goals &amp; Plan</t>
  </si>
  <si>
    <t>Yellow is our suggested, but can be updated</t>
  </si>
  <si>
    <t>Green is a cost you cannot change</t>
  </si>
  <si>
    <t>*All populated/prefilled figures are a starting point and not a gaurantee of exact calculation of your business. They are for educational and discovery purposes only.</t>
  </si>
  <si>
    <t>Min Broker Standard</t>
  </si>
  <si>
    <t>Avg Loan Amount</t>
  </si>
  <si>
    <t>Instructions</t>
  </si>
  <si>
    <t>(I have in another version)</t>
  </si>
  <si>
    <t>12 Month GCI</t>
  </si>
  <si>
    <t>Agent Count</t>
  </si>
  <si>
    <t>Units Closed</t>
  </si>
  <si>
    <t>Avg Sale Price:</t>
  </si>
  <si>
    <t>Enter based on previous 12 months</t>
  </si>
  <si>
    <t>% of Units that are buyer sides</t>
  </si>
  <si>
    <t>Buyer Side Transactions at your company</t>
  </si>
  <si>
    <t>% Capture</t>
  </si>
  <si>
    <t>Use a capture rate you want to go after in your first 12 months</t>
  </si>
  <si>
    <t>25% Min</t>
  </si>
  <si>
    <t>40% is Great</t>
  </si>
  <si>
    <t xml:space="preserve"># of Units </t>
  </si>
  <si>
    <t>(63 units)</t>
  </si>
  <si>
    <t>Closed Volume</t>
  </si>
  <si>
    <t>Bps Average to calculate Revenue</t>
  </si>
  <si>
    <t>Pick a % for the amount your company will make on average per closed loan (between 2% - 2.75%)</t>
  </si>
  <si>
    <t>How many states do you plan to get licensed in?</t>
  </si>
  <si>
    <t>Enter the # you would like to work toward</t>
  </si>
  <si>
    <t>How many Loan Originators do you anticipate needing?</t>
  </si>
  <si>
    <t>If capture rate is going well, you will need 1 LO for every 5-10 loans per month closed</t>
  </si>
  <si>
    <t>Commissions &amp; Pay</t>
  </si>
  <si>
    <t xml:space="preserve">  InHouse Loan Officer Compensation</t>
  </si>
  <si>
    <t>(put a % in between .1% - 1.375%)- what you will pay LO's</t>
  </si>
  <si>
    <t>Royalty</t>
  </si>
  <si>
    <t>Marketing</t>
  </si>
  <si>
    <t>Includes CRM &amp; Tech setup</t>
  </si>
  <si>
    <t># of Loan Officers</t>
  </si>
  <si>
    <t>Put in number of licensed LO's you would like to bring on</t>
  </si>
  <si>
    <t>Support- Office EA</t>
  </si>
  <si>
    <t>Yearly Salary Estimate</t>
  </si>
  <si>
    <t xml:space="preserve">   Salary- Office Manager</t>
  </si>
  <si>
    <t>Pick a salary to pay an  administrative office manager</t>
  </si>
  <si>
    <t>65,000 Salary</t>
  </si>
  <si>
    <t>5 Basis Points</t>
  </si>
  <si>
    <t xml:space="preserve">    Broker Concierge</t>
  </si>
  <si>
    <t>Per deal?</t>
  </si>
  <si>
    <t xml:space="preserve">Salary- Processing </t>
  </si>
  <si>
    <t>Manager/Producing</t>
  </si>
  <si>
    <t>(bps override)</t>
  </si>
  <si>
    <t>If planning on hiring a producing LO as a manager, decide on a basis point override between</t>
  </si>
  <si>
    <t>Ex. .0005</t>
  </si>
  <si>
    <t>Benefits:</t>
  </si>
  <si>
    <t>How Many Participating?</t>
  </si>
  <si>
    <t>Avg cost for Health</t>
  </si>
  <si>
    <t>Estimate</t>
  </si>
  <si>
    <t>Health Ins</t>
  </si>
  <si>
    <t>What percentage of employee health insurance are you willing to contribute toward?</t>
  </si>
  <si>
    <t>Eye-Dental- LT Disability</t>
  </si>
  <si>
    <t>Per Person</t>
  </si>
  <si>
    <t>Matching IRA</t>
  </si>
  <si>
    <t>What percentage of employee  IRA contributions will you match?</t>
  </si>
  <si>
    <t>Required Accounts:</t>
  </si>
  <si>
    <t>Tech Summary</t>
  </si>
  <si>
    <t>Licensing Summary</t>
  </si>
  <si>
    <t>Benefits Summary</t>
  </si>
  <si>
    <t>Marketing Summary</t>
  </si>
  <si>
    <t>Obtain from directed 3rd Party:</t>
  </si>
  <si>
    <t>Licensing</t>
  </si>
  <si>
    <t>per license</t>
  </si>
  <si>
    <t>State</t>
  </si>
  <si>
    <t>per state</t>
  </si>
  <si>
    <t>This is for PA specifically</t>
  </si>
  <si>
    <t>Total Licensing Help</t>
  </si>
  <si>
    <t>Licensing Management</t>
  </si>
  <si>
    <t>year</t>
  </si>
  <si>
    <t>Insurance- contents &amp; Bond</t>
  </si>
  <si>
    <t>month</t>
  </si>
  <si>
    <t>You will need to get estimates</t>
  </si>
  <si>
    <t>Workman's Comp</t>
  </si>
  <si>
    <t>E&amp;O Ins</t>
  </si>
  <si>
    <t>Cyber Security</t>
  </si>
  <si>
    <t>AML/BSE Training</t>
  </si>
  <si>
    <t>Per person</t>
  </si>
  <si>
    <t>State Audit Prep</t>
  </si>
  <si>
    <t>per audit</t>
  </si>
  <si>
    <t>only when you are picked for an audit</t>
  </si>
  <si>
    <t>Required Accounts</t>
  </si>
  <si>
    <t>60 or less</t>
  </si>
  <si>
    <t>61-100</t>
  </si>
  <si>
    <t>101-200</t>
  </si>
  <si>
    <t>Credit Agency</t>
  </si>
  <si>
    <t>Based on company &amp; pulls</t>
  </si>
  <si>
    <t>To discuss, varies based on provider and number of pulls</t>
  </si>
  <si>
    <t>Google Business Acct</t>
  </si>
  <si>
    <t>Based on employees</t>
  </si>
  <si>
    <t>Varies based on # of employees</t>
  </si>
  <si>
    <t>Per Account</t>
  </si>
  <si>
    <t>Rent</t>
  </si>
  <si>
    <t>If subleasing to yourself, fill in the estimated amount</t>
  </si>
  <si>
    <t>Cont Ed</t>
  </si>
  <si>
    <t>Per LO/Per year</t>
  </si>
  <si>
    <t>Compliance Mgmt</t>
  </si>
  <si>
    <t>Per Month</t>
  </si>
  <si>
    <t>Computer &amp; Tech</t>
  </si>
  <si>
    <t>Software- Loan System</t>
  </si>
  <si>
    <t>Per Month/LO</t>
  </si>
  <si>
    <t xml:space="preserve">  Docusign</t>
  </si>
  <si>
    <t>Per Month/</t>
  </si>
  <si>
    <t xml:space="preserve">  Computer &amp; Int</t>
  </si>
  <si>
    <t>Maintenance</t>
  </si>
  <si>
    <t>Printers</t>
  </si>
  <si>
    <t>Would you lease or purchase small unit</t>
  </si>
  <si>
    <t>per Phone/M</t>
  </si>
  <si>
    <t>#</t>
  </si>
  <si>
    <t>Voip Phones</t>
  </si>
  <si>
    <t>Per Month/Employee</t>
  </si>
  <si>
    <t>Monthly</t>
  </si>
  <si>
    <t>Association Membership</t>
  </si>
  <si>
    <t>AIME- 800/1600/3500</t>
  </si>
  <si>
    <t>Tech Help</t>
  </si>
  <si>
    <t>CRM Accts</t>
  </si>
  <si>
    <t>month - unlimited users</t>
  </si>
  <si>
    <t>Once you get big, will need own account- $499</t>
  </si>
  <si>
    <t>Optional, but Recommended</t>
  </si>
  <si>
    <t>Pricing Software</t>
  </si>
  <si>
    <t>The optional accounts are all services that make originating loans much easier.  THey are not required, but should be considered.</t>
  </si>
  <si>
    <t>Guideline Account</t>
  </si>
  <si>
    <t>Client Presentation Software</t>
  </si>
  <si>
    <t>Dot or Mortgage Mapp</t>
  </si>
  <si>
    <t>Website &amp; Funnel Software</t>
  </si>
  <si>
    <t>Website &amp; Funnel packages are Betweem $100-250/month</t>
  </si>
  <si>
    <t>Lead Generation</t>
  </si>
  <si>
    <t>Discretionary</t>
  </si>
  <si>
    <t xml:space="preserve">  Food &amp; Ent</t>
  </si>
  <si>
    <t>Will you pay for a loan officer to treat the office to lunch?</t>
  </si>
  <si>
    <t xml:space="preserve">  Office Supplies</t>
  </si>
  <si>
    <t>100`</t>
  </si>
  <si>
    <t xml:space="preserve">  Postage</t>
  </si>
  <si>
    <t xml:space="preserve">  Legal &amp; Accounting</t>
  </si>
  <si>
    <t>Get estimate from business bookkeeper &amp; tax prep</t>
  </si>
  <si>
    <t xml:space="preserve">  Employee Welf</t>
  </si>
  <si>
    <t xml:space="preserve">  Travel</t>
  </si>
  <si>
    <t>Would company pay for travel of managers to one event a year?</t>
  </si>
  <si>
    <t xml:space="preserve">  Utilities</t>
  </si>
  <si>
    <t>Is this an expense?</t>
  </si>
  <si>
    <t>Marketing &amp; Admin Contracted Help</t>
  </si>
  <si>
    <t>Will this apply?</t>
  </si>
  <si>
    <t>Misc Expense Gap</t>
  </si>
  <si>
    <t>Use a number for a buffer</t>
  </si>
  <si>
    <t>You can add accounts such as car, cell, etc. but those will be below the line expenses</t>
  </si>
  <si>
    <t>Your Mortgage Broker Opportunity At - A -Glance</t>
  </si>
  <si>
    <t>7 Year Projections</t>
  </si>
  <si>
    <t>GCI Comparison</t>
  </si>
  <si>
    <t>Year 1</t>
  </si>
  <si>
    <t>Year 2</t>
  </si>
  <si>
    <t>Year 3</t>
  </si>
  <si>
    <t>Year 4</t>
  </si>
  <si>
    <t>Year 5</t>
  </si>
  <si>
    <t>Year 6</t>
  </si>
  <si>
    <t>Year 7</t>
  </si>
  <si>
    <t>Real Estate</t>
  </si>
  <si>
    <t>Mortgage- Yr 2</t>
  </si>
  <si>
    <t>How much does it cost to start:</t>
  </si>
  <si>
    <t>Closed Units</t>
  </si>
  <si>
    <t>People in Org</t>
  </si>
  <si>
    <t>Startup Cash Requirment</t>
  </si>
  <si>
    <t>Units Sold</t>
  </si>
  <si>
    <t>Franchise Fee</t>
  </si>
  <si>
    <t>Total Income</t>
  </si>
  <si>
    <t>Total GCI</t>
  </si>
  <si>
    <t>Royalty Fee</t>
  </si>
  <si>
    <t>Total Expenses</t>
  </si>
  <si>
    <t>Commissions Paid</t>
  </si>
  <si>
    <t>Marketing Fee</t>
  </si>
  <si>
    <t>Company Dollar</t>
  </si>
  <si>
    <t>Earnings/Net Income</t>
  </si>
  <si>
    <t>Monthly Expense Assumptions</t>
  </si>
  <si>
    <t>Projected Distributions</t>
  </si>
  <si>
    <t>Net Income</t>
  </si>
  <si>
    <t>(2% increase per year)</t>
  </si>
  <si>
    <t>Office Manager Base Pay</t>
  </si>
  <si>
    <t>Projected Cumulative Distribution</t>
  </si>
  <si>
    <t>Commission per Unit</t>
  </si>
  <si>
    <t>Profit per Closed Deal</t>
  </si>
  <si>
    <t>Valuation</t>
  </si>
  <si>
    <t>Profit per Agent/LO</t>
  </si>
  <si>
    <t>Tech Overhead</t>
  </si>
  <si>
    <t>Total ROI</t>
  </si>
  <si>
    <t>Expense as % of GCI</t>
  </si>
  <si>
    <t>Acct &amp; Benefits</t>
  </si>
  <si>
    <t>Profit as a % of GCI</t>
  </si>
  <si>
    <t>Licensing &amp; Compliance</t>
  </si>
  <si>
    <t>Yearly Distributions</t>
  </si>
  <si>
    <t>Company Dollar as a % of GCI</t>
  </si>
  <si>
    <t>Referral| Capture Rate Assumptions</t>
  </si>
  <si>
    <t>A Share Owners</t>
  </si>
  <si>
    <t>Broker Owner</t>
  </si>
  <si>
    <t>Owner Referrals- Year 1 (monthly)</t>
  </si>
  <si>
    <t>LO</t>
  </si>
  <si>
    <t>Owner Referrals- Year 7</t>
  </si>
  <si>
    <t>Number of Licensed States</t>
  </si>
  <si>
    <t>B Share Owners</t>
  </si>
  <si>
    <t>Other Assumptions</t>
  </si>
  <si>
    <t>Top Agents</t>
  </si>
  <si>
    <t>How many B shares?</t>
  </si>
  <si>
    <t>Average Loan Amount</t>
  </si>
  <si>
    <t>Average Commissions per Loan</t>
  </si>
  <si>
    <t>Sale Value</t>
  </si>
  <si>
    <t>Average Commissions paid per Loan</t>
  </si>
  <si>
    <t>LO Commission Rate</t>
  </si>
  <si>
    <t>Commissions to Company</t>
  </si>
  <si>
    <t>Projected Returns</t>
  </si>
  <si>
    <t>Break Even</t>
  </si>
  <si>
    <t>Full Return of Capital</t>
  </si>
  <si>
    <t>Target 7 Year Return</t>
  </si>
  <si>
    <t>Target 7 Year Sale Price</t>
  </si>
  <si>
    <t>Total Impact</t>
  </si>
  <si>
    <t>Multiple of Invested Capital</t>
  </si>
  <si>
    <t>Shares Issued</t>
  </si>
  <si>
    <t>Ownership Based on % of Biz Owned</t>
  </si>
  <si>
    <t>This is how most of us see owning a business</t>
  </si>
  <si>
    <t>Number of Shares</t>
  </si>
  <si>
    <t>Initial Investment</t>
  </si>
  <si>
    <t>Payout per Share</t>
  </si>
  <si>
    <t>Ownership Based on # of Shares Owned</t>
  </si>
  <si>
    <t>This is how you create a business that can include more parties</t>
  </si>
  <si>
    <t>Investment</t>
  </si>
  <si>
    <t>% of Company Owned</t>
  </si>
  <si>
    <t>Now, you need to decide how many classes of shares you will have, and how many shares you will make available in each class</t>
  </si>
  <si>
    <t>Do you want full control?</t>
  </si>
  <si>
    <t>Shared control?</t>
  </si>
  <si>
    <t>No control, just make money</t>
  </si>
  <si>
    <t>Ways you can make money:</t>
  </si>
  <si>
    <t>Explanation</t>
  </si>
  <si>
    <t>Cost</t>
  </si>
  <si>
    <t>Committment</t>
  </si>
  <si>
    <t>How much you can make</t>
  </si>
  <si>
    <t>At Sale</t>
  </si>
  <si>
    <t>Residually</t>
  </si>
  <si>
    <t>Totals</t>
  </si>
  <si>
    <t xml:space="preserve"># of Brokerages </t>
  </si>
  <si>
    <t>A</t>
  </si>
  <si>
    <t>Affiliate Income</t>
  </si>
  <si>
    <t>When someone decides to open a Co/LAB M Brokerage</t>
  </si>
  <si>
    <t>B</t>
  </si>
  <si>
    <t>Regional Type Role</t>
  </si>
  <si>
    <t>Any M Brokerages that open that you  Sell</t>
  </si>
  <si>
    <t>You or Someone on your team learns how to present opportunity</t>
  </si>
  <si>
    <t>Revenue</t>
  </si>
  <si>
    <t>Coach the owners/managers monthly on how to  grow &amp; manage the business</t>
  </si>
  <si>
    <t>C</t>
  </si>
  <si>
    <t>Owning part of 1 or Multiple Mortgage Brokerages</t>
  </si>
  <si>
    <t>You decide to be part of owning the mortgage brokerages  that your coaching clients refer clients to</t>
  </si>
  <si>
    <t>2 Year Net Income</t>
  </si>
  <si>
    <t>Locker Room Mortgage Brokerage</t>
  </si>
  <si>
    <t>Biggest Time &amp; $$ Investment</t>
  </si>
  <si>
    <t>Invest in your Brokers Mortgage Brokerage</t>
  </si>
  <si>
    <t>What you negotiate</t>
  </si>
  <si>
    <t>Estimated Start Up Budget</t>
  </si>
  <si>
    <t>** It will take 60-90 Days to close your first loans, shouldn't they include LOS, employee, subscriptions?</t>
  </si>
  <si>
    <t>Low</t>
  </si>
  <si>
    <t>High</t>
  </si>
  <si>
    <t>Your Estimate</t>
  </si>
  <si>
    <t>Questionaire</t>
  </si>
  <si>
    <t>Franchise</t>
  </si>
  <si>
    <t>Leasehold Improvements</t>
  </si>
  <si>
    <t>I was not sure on this?</t>
  </si>
  <si>
    <t>Furniture</t>
  </si>
  <si>
    <t>Do you need any in that space?</t>
  </si>
  <si>
    <t>Fixtures &amp; Equipment</t>
  </si>
  <si>
    <t>Rent Deposit</t>
  </si>
  <si>
    <t>How much will you charge the company for rent?</t>
  </si>
  <si>
    <t>Security Deposit</t>
  </si>
  <si>
    <t>Down Payment</t>
  </si>
  <si>
    <t>Computers</t>
  </si>
  <si>
    <t xml:space="preserve">  - Laptop, 2 screens</t>
  </si>
  <si>
    <t>(need to select package)</t>
  </si>
  <si>
    <t xml:space="preserve">  - speakers, mouse, webcam</t>
  </si>
  <si>
    <t>Phone System</t>
  </si>
  <si>
    <t>Licenses &amp; Permits</t>
  </si>
  <si>
    <t>Bond</t>
  </si>
  <si>
    <t>Professional Fees</t>
  </si>
  <si>
    <t>Attorney- Formation &amp; Filing</t>
  </si>
  <si>
    <t>CPA &amp; Bookkeeper</t>
  </si>
  <si>
    <t>Quickbooks</t>
  </si>
  <si>
    <t>Individual NMLS</t>
  </si>
  <si>
    <t>Company NMLS- PA</t>
  </si>
  <si>
    <t>Licensing Setup</t>
  </si>
  <si>
    <t>use licensing help</t>
  </si>
  <si>
    <t>Business Filing</t>
  </si>
  <si>
    <t>Compliance Setup</t>
  </si>
  <si>
    <t>Signage</t>
  </si>
  <si>
    <t>Pictures-Head Shots</t>
  </si>
  <si>
    <t>Training &amp; Travel</t>
  </si>
  <si>
    <t>2 people</t>
  </si>
  <si>
    <t>Office Supplies</t>
  </si>
  <si>
    <t>Business Cards</t>
  </si>
  <si>
    <t>Insurances</t>
  </si>
  <si>
    <t>Content Ins</t>
  </si>
  <si>
    <t>Website Creation</t>
  </si>
  <si>
    <t>Team Brand &amp; Logo</t>
  </si>
  <si>
    <t>Monthly overhead:</t>
  </si>
  <si>
    <t>Months to cover:</t>
  </si>
  <si>
    <t>Pulling from "1st Year" Tab</t>
  </si>
  <si>
    <t>Credit</t>
  </si>
  <si>
    <t>CRM</t>
  </si>
  <si>
    <t>Google Suite</t>
  </si>
  <si>
    <t>LeadPops</t>
  </si>
  <si>
    <t>Loan Sifter</t>
  </si>
  <si>
    <t>Mortgage Currentsy</t>
  </si>
  <si>
    <t>Mortgage Mapp</t>
  </si>
  <si>
    <t>Salary of Office Manager</t>
  </si>
  <si>
    <t>Arive Membership</t>
  </si>
  <si>
    <t>Total Initial Setup</t>
  </si>
  <si>
    <t>Startupcosts</t>
  </si>
  <si>
    <t>I would reccomend $50k for setup and buffer</t>
  </si>
  <si>
    <t>DO NOT EDIT THIS TAB- Numbers will update when you complete the "Start Here" tab</t>
  </si>
  <si>
    <t>1st Year Projections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</si>
  <si>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</si>
  <si>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</si>
  <si>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</si>
  <si>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</si>
  <si>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</si>
  <si>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</si>
  <si>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</si>
  <si>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</si>
  <si>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</si>
  <si>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</si>
  <si>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</si>
  <si>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</si>
  <si>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Inhouse LOs</t>
  </si>
  <si>
    <t>Credit Reinburse</t>
  </si>
  <si>
    <t xml:space="preserve">  Total</t>
  </si>
  <si>
    <t>EXPENSES</t>
  </si>
  <si>
    <t>Franchise Royalty</t>
  </si>
  <si>
    <t>Split Costs Avg</t>
  </si>
  <si>
    <t xml:space="preserve">  Credit &amp; EQF</t>
  </si>
  <si>
    <t xml:space="preserve">  Verify Job/Freddie</t>
  </si>
  <si>
    <t xml:space="preserve">  Paybacks</t>
  </si>
  <si>
    <t>Employee Welf</t>
  </si>
  <si>
    <t>Marketing Budget</t>
  </si>
  <si>
    <t>Lead Generation Cost</t>
  </si>
  <si>
    <t>Website &amp; Funnel</t>
  </si>
  <si>
    <t>Travel</t>
  </si>
  <si>
    <t>Utilities</t>
  </si>
  <si>
    <t>Office Clean</t>
  </si>
  <si>
    <t>Technology Recommended</t>
  </si>
  <si>
    <t>Software- LOS</t>
  </si>
  <si>
    <t xml:space="preserve">   Google Suite</t>
  </si>
  <si>
    <t>Phones</t>
  </si>
  <si>
    <t>CoLAB Portal</t>
  </si>
  <si>
    <t>Continuing Ed</t>
  </si>
  <si>
    <t>Association membership</t>
  </si>
  <si>
    <t>E&amp;O</t>
  </si>
  <si>
    <t>Employees</t>
  </si>
  <si>
    <t>Payroll T &amp; F</t>
  </si>
  <si>
    <t>Loan Officers</t>
  </si>
  <si>
    <t>InHouse LOs</t>
  </si>
  <si>
    <t>Support 1</t>
  </si>
  <si>
    <t>Broker Concierge</t>
  </si>
  <si>
    <t>Bonuses</t>
  </si>
  <si>
    <t>Disability</t>
  </si>
  <si>
    <t>Health Insurance</t>
  </si>
  <si>
    <t>Misc Exp</t>
  </si>
  <si>
    <t>401K Match</t>
  </si>
  <si>
    <t>Net Fee Income</t>
  </si>
  <si>
    <t>Distributions</t>
  </si>
  <si>
    <t xml:space="preserve">Marketing </t>
  </si>
  <si>
    <t>Funnel Software</t>
  </si>
  <si>
    <t>Broker Conciere</t>
  </si>
  <si>
    <t>Office EA</t>
  </si>
  <si>
    <t>Processing</t>
  </si>
  <si>
    <t>Processing Fees</t>
  </si>
  <si>
    <t>Per Loan</t>
  </si>
  <si>
    <t>% of Profit Payout</t>
  </si>
  <si>
    <t>Distributed</t>
  </si>
  <si>
    <t>Ownership</t>
  </si>
  <si>
    <t>Office 1</t>
  </si>
  <si>
    <t>Office 2</t>
  </si>
  <si>
    <t>Office 3</t>
  </si>
  <si>
    <t>Other Owner</t>
  </si>
  <si>
    <t>Colar Key</t>
  </si>
  <si>
    <t>You may edit: Projected Distributions, A Share Owners, B Share 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</si>
</sst>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38">
    <font>
      <sz val="10"/>
      <color rgb="FF000000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0"/>
      <color theme="1"/>
      <name val="Arial"/>
    </font>
    <font>
      <b/>
      <sz val="14"/>
      <color rgb="FFFFFFFF"/>
      <name val="Arial"/>
    </font>
    <font>
      <b/>
      <sz val="11"/>
      <color theme="1"/>
      <name val="Arial"/>
    </font>
    <font>
      <sz val="10"/>
      <color rgb="FFFF0000"/>
      <name val="Arial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</font>
    <font>
      <u/>
      <sz val="12"/>
      <color rgb="FF1155CC"/>
      <name val="Arial"/>
    </font>
    <font>
      <sz val="10"/>
      <color theme="1"/>
      <name val="Arial"/>
      <scheme val="minor"/>
    </font>
    <font>
      <b/>
      <sz val="11"/>
      <color rgb="FF000000"/>
      <name val="Calibri"/>
    </font>
    <font>
      <sz val="11"/>
      <color theme="1"/>
      <name val="Calibri"/>
    </font>
    <font>
      <sz val="10"/>
      <color rgb="FF000000"/>
      <name val="Arial"/>
    </font>
    <font>
      <b/>
      <sz val="10"/>
      <color theme="1"/>
      <name val="Arial"/>
    </font>
    <font>
      <b/>
      <sz val="12"/>
      <color rgb="FFFFFFFF"/>
      <name val="Arial"/>
    </font>
    <font>
      <sz val="10"/>
      <name val="Arial"/>
    </font>
    <font>
      <b/>
      <sz val="11"/>
      <color theme="1"/>
      <name val="Arial"/>
      <scheme val="minor"/>
    </font>
    <font>
      <b/>
      <u/>
      <sz val="10"/>
      <color theme="1"/>
      <name val="Arial"/>
    </font>
    <font>
      <b/>
      <u/>
      <sz val="10"/>
      <color theme="1"/>
      <name val="Arial"/>
    </font>
    <font>
      <sz val="12"/>
      <color theme="1"/>
      <name val="Arial"/>
      <scheme val="minor"/>
    </font>
    <font>
      <b/>
      <sz val="12"/>
      <color theme="1"/>
      <name val="Arial"/>
      <scheme val="minor"/>
    </font>
    <font>
      <sz val="15"/>
      <color rgb="FF0000FF"/>
      <name val="Arial"/>
      <scheme val="minor"/>
    </font>
    <font>
      <sz val="11"/>
      <color theme="1"/>
      <name val="Arial"/>
      <scheme val="minor"/>
    </font>
    <font>
      <sz val="11"/>
      <color rgb="FF1F1F1F"/>
      <name val="&quot;Google Sans&quot;"/>
    </font>
    <font>
      <b/>
      <u/>
      <sz val="10"/>
      <color theme="1"/>
      <name val="Arial"/>
      <scheme val="minor"/>
    </font>
    <font>
      <b/>
      <sz val="12"/>
      <color theme="0"/>
      <name val="Calibri"/>
    </font>
    <font>
      <b/>
      <sz val="12"/>
      <color theme="0"/>
      <name val="Arial"/>
    </font>
    <font>
      <b/>
      <sz val="12"/>
      <color theme="1"/>
      <name val="Calibri"/>
    </font>
    <font>
      <sz val="12"/>
      <color theme="1"/>
      <name val="Calibri"/>
    </font>
    <font>
      <sz val="11"/>
      <color rgb="FF000000"/>
      <name val="Calibri"/>
    </font>
    <font>
      <b/>
      <sz val="14"/>
      <color rgb="FF000000"/>
      <name val="Calibri"/>
    </font>
    <font>
      <sz val="8"/>
      <color rgb="FF323232"/>
      <name val="Arial"/>
    </font>
    <font>
      <sz val="10"/>
      <color rgb="FF00000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B7E1CD"/>
        <bgColor rgb="FFB7E1CD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66FF33"/>
        <bgColor rgb="FF66FF33"/>
      </patternFill>
    </fill>
    <fill>
      <patternFill patternType="solid">
        <fgColor theme="5"/>
        <bgColor theme="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4" fillId="2" borderId="0" xfId="0" applyFont="1" applyFill="1"/>
    <xf numFmtId="0" fontId="5" fillId="3" borderId="1" xfId="0" applyFont="1" applyFill="1" applyBorder="1"/>
    <xf numFmtId="0" fontId="5" fillId="4" borderId="1" xfId="0" applyFont="1" applyFill="1" applyBorder="1"/>
    <xf numFmtId="0" fontId="3" fillId="0" borderId="0" xfId="0" applyFont="1" applyAlignment="1">
      <alignment horizontal="center" wrapText="1"/>
    </xf>
    <xf numFmtId="0" fontId="5" fillId="5" borderId="1" xfId="0" applyFont="1" applyFill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3" fontId="2" fillId="3" borderId="3" xfId="0" applyNumberFormat="1" applyFont="1" applyFill="1" applyBorder="1" applyAlignment="1">
      <alignment horizontal="center"/>
    </xf>
    <xf numFmtId="0" fontId="9" fillId="0" borderId="0" xfId="0" applyFont="1"/>
    <xf numFmtId="9" fontId="2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3" fillId="0" borderId="0" xfId="0" applyNumberFormat="1" applyFont="1" applyAlignment="1">
      <alignment wrapText="1"/>
    </xf>
    <xf numFmtId="1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9" fillId="0" borderId="0" xfId="0" applyNumberFormat="1" applyFont="1"/>
    <xf numFmtId="10" fontId="9" fillId="0" borderId="0" xfId="0" applyNumberFormat="1" applyFont="1"/>
    <xf numFmtId="3" fontId="9" fillId="0" borderId="0" xfId="0" applyNumberFormat="1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9" fillId="0" borderId="0" xfId="0" applyNumberFormat="1" applyFont="1"/>
    <xf numFmtId="0" fontId="7" fillId="0" borderId="0" xfId="0" applyFont="1"/>
    <xf numFmtId="0" fontId="1" fillId="6" borderId="1" xfId="0" applyFont="1" applyFill="1" applyBorder="1"/>
    <xf numFmtId="164" fontId="3" fillId="0" borderId="0" xfId="0" applyNumberFormat="1" applyFont="1"/>
    <xf numFmtId="9" fontId="2" fillId="4" borderId="3" xfId="0" applyNumberFormat="1" applyFont="1" applyFill="1" applyBorder="1" applyAlignment="1">
      <alignment horizontal="center"/>
    </xf>
    <xf numFmtId="9" fontId="2" fillId="5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9" fontId="3" fillId="4" borderId="5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wrapText="1"/>
    </xf>
    <xf numFmtId="9" fontId="2" fillId="0" borderId="3" xfId="0" applyNumberFormat="1" applyFont="1" applyBorder="1" applyAlignment="1">
      <alignment horizontal="center"/>
    </xf>
    <xf numFmtId="0" fontId="1" fillId="5" borderId="1" xfId="0" applyFont="1" applyFill="1" applyBorder="1"/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/>
    <xf numFmtId="0" fontId="9" fillId="0" borderId="10" xfId="0" applyFont="1" applyBorder="1"/>
    <xf numFmtId="0" fontId="2" fillId="5" borderId="3" xfId="0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1" fillId="0" borderId="0" xfId="0" applyFont="1"/>
    <xf numFmtId="164" fontId="2" fillId="7" borderId="3" xfId="0" applyNumberFormat="1" applyFont="1" applyFill="1" applyBorder="1" applyAlignment="1">
      <alignment horizontal="center"/>
    </xf>
    <xf numFmtId="3" fontId="11" fillId="4" borderId="0" xfId="0" applyNumberFormat="1" applyFont="1" applyFill="1"/>
    <xf numFmtId="0" fontId="11" fillId="4" borderId="0" xfId="0" applyFont="1" applyFill="1"/>
    <xf numFmtId="164" fontId="9" fillId="0" borderId="0" xfId="0" applyNumberFormat="1" applyFont="1"/>
    <xf numFmtId="0" fontId="2" fillId="7" borderId="3" xfId="0" applyFont="1" applyFill="1" applyBorder="1" applyAlignment="1">
      <alignment horizontal="center"/>
    </xf>
    <xf numFmtId="0" fontId="12" fillId="0" borderId="0" xfId="0" applyFont="1"/>
    <xf numFmtId="0" fontId="13" fillId="8" borderId="14" xfId="0" applyFont="1" applyFill="1" applyBorder="1"/>
    <xf numFmtId="164" fontId="2" fillId="5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4" fillId="0" borderId="0" xfId="0" applyFont="1"/>
    <xf numFmtId="0" fontId="1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/>
    <xf numFmtId="0" fontId="15" fillId="0" borderId="18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5" borderId="18" xfId="0" applyFont="1" applyFill="1" applyBorder="1" applyAlignment="1">
      <alignment wrapText="1"/>
    </xf>
    <xf numFmtId="0" fontId="5" fillId="5" borderId="0" xfId="0" applyFont="1" applyFill="1"/>
    <xf numFmtId="0" fontId="18" fillId="5" borderId="0" xfId="0" applyFont="1" applyFill="1"/>
    <xf numFmtId="0" fontId="5" fillId="5" borderId="19" xfId="0" applyFont="1" applyFill="1" applyBorder="1"/>
    <xf numFmtId="1" fontId="9" fillId="0" borderId="0" xfId="0" applyNumberFormat="1" applyFont="1" applyAlignment="1">
      <alignment horizontal="center"/>
    </xf>
    <xf numFmtId="0" fontId="15" fillId="10" borderId="18" xfId="0" applyFont="1" applyFill="1" applyBorder="1" applyAlignment="1">
      <alignment wrapText="1"/>
    </xf>
    <xf numFmtId="0" fontId="9" fillId="11" borderId="0" xfId="0" applyFont="1" applyFill="1"/>
    <xf numFmtId="164" fontId="9" fillId="11" borderId="0" xfId="0" applyNumberFormat="1" applyFont="1" applyFill="1"/>
    <xf numFmtId="164" fontId="9" fillId="11" borderId="19" xfId="0" applyNumberFormat="1" applyFont="1" applyFill="1" applyBorder="1"/>
    <xf numFmtId="0" fontId="9" fillId="0" borderId="19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9" xfId="0" applyNumberFormat="1" applyFont="1" applyBorder="1"/>
    <xf numFmtId="1" fontId="9" fillId="0" borderId="19" xfId="0" applyNumberFormat="1" applyFont="1" applyBorder="1" applyAlignment="1">
      <alignment horizontal="center"/>
    </xf>
    <xf numFmtId="9" fontId="9" fillId="0" borderId="19" xfId="0" applyNumberFormat="1" applyFont="1" applyBorder="1" applyAlignment="1">
      <alignment horizontal="center"/>
    </xf>
    <xf numFmtId="164" fontId="9" fillId="0" borderId="2" xfId="0" applyNumberFormat="1" applyFont="1" applyBorder="1"/>
    <xf numFmtId="164" fontId="9" fillId="0" borderId="20" xfId="0" applyNumberFormat="1" applyFont="1" applyBorder="1"/>
    <xf numFmtId="3" fontId="9" fillId="0" borderId="19" xfId="0" applyNumberFormat="1" applyFont="1" applyBorder="1" applyAlignment="1">
      <alignment horizontal="center"/>
    </xf>
    <xf numFmtId="0" fontId="15" fillId="11" borderId="18" xfId="0" applyFont="1" applyFill="1" applyBorder="1" applyAlignment="1">
      <alignment wrapText="1"/>
    </xf>
    <xf numFmtId="164" fontId="9" fillId="4" borderId="0" xfId="0" applyNumberFormat="1" applyFont="1" applyFill="1"/>
    <xf numFmtId="164" fontId="9" fillId="4" borderId="19" xfId="0" applyNumberFormat="1" applyFont="1" applyFill="1" applyBorder="1"/>
    <xf numFmtId="0" fontId="15" fillId="12" borderId="18" xfId="0" applyFont="1" applyFill="1" applyBorder="1" applyAlignment="1">
      <alignment wrapText="1"/>
    </xf>
    <xf numFmtId="0" fontId="9" fillId="11" borderId="18" xfId="0" applyFont="1" applyFill="1" applyBorder="1" applyAlignment="1">
      <alignment wrapText="1"/>
    </xf>
    <xf numFmtId="164" fontId="9" fillId="11" borderId="19" xfId="0" applyNumberFormat="1" applyFont="1" applyFill="1" applyBorder="1" applyAlignment="1">
      <alignment horizontal="center"/>
    </xf>
    <xf numFmtId="10" fontId="9" fillId="11" borderId="19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wrapText="1"/>
    </xf>
    <xf numFmtId="0" fontId="9" fillId="0" borderId="2" xfId="0" applyFont="1" applyBorder="1"/>
    <xf numFmtId="0" fontId="9" fillId="0" borderId="20" xfId="0" applyFont="1" applyBorder="1"/>
    <xf numFmtId="10" fontId="9" fillId="0" borderId="19" xfId="0" applyNumberFormat="1" applyFont="1" applyBorder="1" applyAlignment="1">
      <alignment horizontal="center"/>
    </xf>
    <xf numFmtId="0" fontId="19" fillId="10" borderId="15" xfId="0" applyFont="1" applyFill="1" applyBorder="1" applyAlignment="1">
      <alignment wrapText="1"/>
    </xf>
    <xf numFmtId="0" fontId="9" fillId="0" borderId="16" xfId="0" applyFont="1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9" fontId="15" fillId="12" borderId="18" xfId="0" applyNumberFormat="1" applyFont="1" applyFill="1" applyBorder="1" applyAlignment="1">
      <alignment wrapText="1"/>
    </xf>
    <xf numFmtId="0" fontId="15" fillId="11" borderId="0" xfId="0" applyFont="1" applyFill="1" applyAlignment="1">
      <alignment wrapText="1"/>
    </xf>
    <xf numFmtId="9" fontId="9" fillId="12" borderId="18" xfId="0" applyNumberFormat="1" applyFont="1" applyFill="1" applyBorder="1"/>
    <xf numFmtId="0" fontId="8" fillId="0" borderId="0" xfId="0" applyFont="1" applyAlignment="1">
      <alignment wrapText="1"/>
    </xf>
    <xf numFmtId="164" fontId="9" fillId="12" borderId="0" xfId="0" applyNumberFormat="1" applyFont="1" applyFill="1"/>
    <xf numFmtId="164" fontId="9" fillId="12" borderId="19" xfId="0" applyNumberFormat="1" applyFont="1" applyFill="1" applyBorder="1"/>
    <xf numFmtId="0" fontId="9" fillId="0" borderId="18" xfId="0" applyFont="1" applyBorder="1"/>
    <xf numFmtId="0" fontId="20" fillId="10" borderId="18" xfId="0" applyFont="1" applyFill="1" applyBorder="1" applyAlignment="1">
      <alignment wrapText="1"/>
    </xf>
    <xf numFmtId="9" fontId="15" fillId="11" borderId="18" xfId="0" applyNumberFormat="1" applyFont="1" applyFill="1" applyBorder="1" applyAlignment="1">
      <alignment wrapText="1"/>
    </xf>
    <xf numFmtId="9" fontId="9" fillId="0" borderId="18" xfId="0" applyNumberFormat="1" applyFont="1" applyBorder="1"/>
    <xf numFmtId="9" fontId="15" fillId="0" borderId="18" xfId="0" applyNumberFormat="1" applyFont="1" applyBorder="1" applyAlignment="1">
      <alignment wrapText="1"/>
    </xf>
    <xf numFmtId="0" fontId="9" fillId="0" borderId="21" xfId="0" applyFont="1" applyBorder="1" applyAlignment="1">
      <alignment wrapText="1"/>
    </xf>
    <xf numFmtId="1" fontId="9" fillId="0" borderId="20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 wrapText="1"/>
    </xf>
    <xf numFmtId="0" fontId="21" fillId="0" borderId="25" xfId="0" applyFont="1" applyBorder="1" applyAlignment="1">
      <alignment horizontal="center"/>
    </xf>
    <xf numFmtId="164" fontId="21" fillId="0" borderId="26" xfId="0" applyNumberFormat="1" applyFont="1" applyBorder="1" applyAlignment="1">
      <alignment horizontal="center"/>
    </xf>
    <xf numFmtId="9" fontId="22" fillId="0" borderId="0" xfId="0" applyNumberFormat="1" applyFont="1" applyAlignment="1">
      <alignment horizontal="center"/>
    </xf>
    <xf numFmtId="0" fontId="21" fillId="0" borderId="27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3" fontId="21" fillId="0" borderId="27" xfId="0" applyNumberFormat="1" applyFont="1" applyBorder="1" applyAlignment="1">
      <alignment horizontal="center" wrapText="1"/>
    </xf>
    <xf numFmtId="164" fontId="21" fillId="0" borderId="28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0" fontId="11" fillId="0" borderId="25" xfId="0" applyFont="1" applyBorder="1"/>
    <xf numFmtId="0" fontId="11" fillId="0" borderId="26" xfId="0" applyFont="1" applyBorder="1"/>
    <xf numFmtId="0" fontId="15" fillId="0" borderId="27" xfId="0" applyFont="1" applyBorder="1" applyAlignment="1">
      <alignment wrapText="1"/>
    </xf>
    <xf numFmtId="164" fontId="11" fillId="0" borderId="0" xfId="0" applyNumberFormat="1" applyFont="1"/>
    <xf numFmtId="164" fontId="11" fillId="0" borderId="28" xfId="0" applyNumberFormat="1" applyFont="1" applyBorder="1"/>
    <xf numFmtId="0" fontId="11" fillId="0" borderId="28" xfId="0" applyFont="1" applyBorder="1"/>
    <xf numFmtId="0" fontId="15" fillId="0" borderId="31" xfId="0" applyFont="1" applyBorder="1" applyAlignment="1">
      <alignment wrapText="1"/>
    </xf>
    <xf numFmtId="0" fontId="11" fillId="0" borderId="32" xfId="0" applyFont="1" applyBorder="1"/>
    <xf numFmtId="0" fontId="11" fillId="0" borderId="33" xfId="0" applyFont="1" applyBorder="1"/>
    <xf numFmtId="0" fontId="21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2" fillId="0" borderId="2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5" fillId="0" borderId="25" xfId="0" applyFont="1" applyBorder="1" applyAlignment="1">
      <alignment wrapText="1"/>
    </xf>
    <xf numFmtId="0" fontId="11" fillId="0" borderId="29" xfId="0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0" fontId="5" fillId="0" borderId="32" xfId="0" applyFont="1" applyBorder="1" applyAlignment="1">
      <alignment wrapText="1"/>
    </xf>
    <xf numFmtId="10" fontId="11" fillId="0" borderId="34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24" fillId="0" borderId="0" xfId="0" applyFont="1" applyAlignment="1">
      <alignment wrapText="1"/>
    </xf>
    <xf numFmtId="164" fontId="11" fillId="0" borderId="0" xfId="0" applyNumberFormat="1" applyFont="1" applyAlignment="1">
      <alignment horizontal="center"/>
    </xf>
    <xf numFmtId="10" fontId="11" fillId="0" borderId="0" xfId="0" applyNumberFormat="1" applyFont="1"/>
    <xf numFmtId="0" fontId="22" fillId="0" borderId="0" xfId="0" applyFont="1" applyAlignment="1">
      <alignment wrapText="1"/>
    </xf>
    <xf numFmtId="0" fontId="22" fillId="0" borderId="0" xfId="0" applyFont="1"/>
    <xf numFmtId="0" fontId="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9" fontId="11" fillId="0" borderId="0" xfId="0" applyNumberFormat="1" applyFont="1" applyAlignment="1">
      <alignment horizontal="center"/>
    </xf>
    <xf numFmtId="0" fontId="25" fillId="8" borderId="0" xfId="0" applyFont="1" applyFill="1" applyAlignment="1">
      <alignment wrapText="1"/>
    </xf>
    <xf numFmtId="0" fontId="11" fillId="9" borderId="0" xfId="0" applyFont="1" applyFill="1" applyAlignment="1">
      <alignment wrapText="1"/>
    </xf>
    <xf numFmtId="0" fontId="11" fillId="9" borderId="0" xfId="0" applyFont="1" applyFill="1"/>
    <xf numFmtId="0" fontId="15" fillId="9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9" fontId="11" fillId="3" borderId="0" xfId="0" applyNumberFormat="1" applyFont="1" applyFill="1" applyAlignment="1">
      <alignment horizontal="center"/>
    </xf>
    <xf numFmtId="0" fontId="7" fillId="0" borderId="35" xfId="0" applyFont="1" applyBorder="1"/>
    <xf numFmtId="164" fontId="3" fillId="0" borderId="35" xfId="0" applyNumberFormat="1" applyFont="1" applyBorder="1"/>
    <xf numFmtId="0" fontId="3" fillId="0" borderId="35" xfId="0" applyFont="1" applyBorder="1"/>
    <xf numFmtId="164" fontId="3" fillId="13" borderId="35" xfId="0" applyNumberFormat="1" applyFont="1" applyFill="1" applyBorder="1"/>
    <xf numFmtId="3" fontId="3" fillId="0" borderId="0" xfId="0" applyNumberFormat="1" applyFont="1"/>
    <xf numFmtId="3" fontId="3" fillId="13" borderId="0" xfId="0" applyNumberFormat="1" applyFont="1" applyFill="1"/>
    <xf numFmtId="0" fontId="7" fillId="13" borderId="0" xfId="0" applyFont="1" applyFill="1" applyAlignment="1">
      <alignment wrapText="1"/>
    </xf>
    <xf numFmtId="0" fontId="7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164" fontId="3" fillId="12" borderId="0" xfId="0" applyNumberFormat="1" applyFont="1" applyFill="1" applyAlignment="1">
      <alignment horizontal="right"/>
    </xf>
    <xf numFmtId="3" fontId="3" fillId="4" borderId="0" xfId="0" applyNumberFormat="1" applyFont="1" applyFill="1"/>
    <xf numFmtId="164" fontId="3" fillId="0" borderId="0" xfId="0" applyNumberFormat="1" applyFont="1" applyAlignment="1">
      <alignment horizontal="left"/>
    </xf>
    <xf numFmtId="0" fontId="5" fillId="0" borderId="0" xfId="0" applyFont="1"/>
    <xf numFmtId="0" fontId="3" fillId="5" borderId="35" xfId="0" applyFont="1" applyFill="1" applyBorder="1"/>
    <xf numFmtId="164" fontId="3" fillId="7" borderId="36" xfId="0" applyNumberFormat="1" applyFont="1" applyFill="1" applyBorder="1" applyAlignment="1">
      <alignment horizontal="right"/>
    </xf>
    <xf numFmtId="164" fontId="3" fillId="7" borderId="37" xfId="0" applyNumberFormat="1" applyFont="1" applyFill="1" applyBorder="1" applyAlignment="1">
      <alignment horizontal="right"/>
    </xf>
    <xf numFmtId="3" fontId="3" fillId="13" borderId="38" xfId="0" applyNumberFormat="1" applyFont="1" applyFill="1" applyBorder="1"/>
    <xf numFmtId="0" fontId="3" fillId="13" borderId="0" xfId="0" applyFont="1" applyFill="1"/>
    <xf numFmtId="0" fontId="9" fillId="13" borderId="0" xfId="0" applyFont="1" applyFill="1"/>
    <xf numFmtId="0" fontId="27" fillId="14" borderId="1" xfId="0" applyFont="1" applyFill="1" applyBorder="1"/>
    <xf numFmtId="0" fontId="28" fillId="14" borderId="1" xfId="0" applyFont="1" applyFill="1" applyBorder="1"/>
    <xf numFmtId="164" fontId="27" fillId="14" borderId="1" xfId="0" applyNumberFormat="1" applyFont="1" applyFill="1" applyBorder="1" applyAlignment="1">
      <alignment horizontal="right" wrapText="1"/>
    </xf>
    <xf numFmtId="3" fontId="27" fillId="14" borderId="1" xfId="0" applyNumberFormat="1" applyFont="1" applyFill="1" applyBorder="1" applyAlignment="1">
      <alignment horizontal="center"/>
    </xf>
    <xf numFmtId="9" fontId="27" fillId="14" borderId="1" xfId="0" applyNumberFormat="1" applyFont="1" applyFill="1" applyBorder="1" applyAlignment="1">
      <alignment horizontal="right"/>
    </xf>
    <xf numFmtId="3" fontId="27" fillId="14" borderId="1" xfId="0" applyNumberFormat="1" applyFont="1" applyFill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9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31" fillId="0" borderId="0" xfId="0" applyNumberFormat="1" applyFont="1" applyAlignment="1">
      <alignment horizontal="right"/>
    </xf>
    <xf numFmtId="165" fontId="3" fillId="0" borderId="0" xfId="0" applyNumberFormat="1" applyFont="1"/>
    <xf numFmtId="3" fontId="31" fillId="0" borderId="32" xfId="0" applyNumberFormat="1" applyFont="1" applyBorder="1" applyAlignment="1">
      <alignment horizontal="right"/>
    </xf>
    <xf numFmtId="3" fontId="3" fillId="0" borderId="32" xfId="0" applyNumberFormat="1" applyFont="1" applyBorder="1"/>
    <xf numFmtId="165" fontId="13" fillId="0" borderId="0" xfId="0" applyNumberFormat="1" applyFont="1" applyAlignment="1">
      <alignment horizontal="right"/>
    </xf>
    <xf numFmtId="0" fontId="32" fillId="0" borderId="35" xfId="0" applyFont="1" applyBorder="1" applyAlignment="1">
      <alignment horizontal="center"/>
    </xf>
    <xf numFmtId="0" fontId="13" fillId="0" borderId="0" xfId="0" applyFont="1"/>
    <xf numFmtId="0" fontId="13" fillId="8" borderId="1" xfId="0" applyFont="1" applyFill="1" applyBorder="1"/>
    <xf numFmtId="0" fontId="13" fillId="0" borderId="0" xfId="0" applyFont="1" applyAlignment="1">
      <alignment horizontal="right"/>
    </xf>
    <xf numFmtId="49" fontId="33" fillId="0" borderId="0" xfId="0" applyNumberFormat="1" applyFont="1"/>
    <xf numFmtId="0" fontId="32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3" fontId="31" fillId="13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3" fontId="3" fillId="0" borderId="39" xfId="0" applyNumberFormat="1" applyFont="1" applyBorder="1" applyAlignment="1">
      <alignment horizontal="right"/>
    </xf>
    <xf numFmtId="3" fontId="3" fillId="0" borderId="35" xfId="0" applyNumberFormat="1" applyFont="1" applyBorder="1"/>
    <xf numFmtId="3" fontId="3" fillId="0" borderId="39" xfId="0" applyNumberFormat="1" applyFont="1" applyBorder="1"/>
    <xf numFmtId="0" fontId="13" fillId="4" borderId="1" xfId="0" applyFont="1" applyFill="1" applyBorder="1"/>
    <xf numFmtId="3" fontId="31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3" fontId="3" fillId="4" borderId="35" xfId="0" applyNumberFormat="1" applyFont="1" applyFill="1" applyBorder="1"/>
    <xf numFmtId="3" fontId="31" fillId="5" borderId="36" xfId="0" applyNumberFormat="1" applyFont="1" applyFill="1" applyBorder="1" applyAlignment="1">
      <alignment horizontal="right"/>
    </xf>
    <xf numFmtId="10" fontId="3" fillId="0" borderId="0" xfId="0" applyNumberFormat="1" applyFont="1"/>
    <xf numFmtId="9" fontId="3" fillId="0" borderId="0" xfId="0" applyNumberFormat="1" applyFont="1"/>
    <xf numFmtId="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12" fillId="5" borderId="0" xfId="0" applyFont="1" applyFill="1"/>
    <xf numFmtId="0" fontId="3" fillId="5" borderId="0" xfId="0" applyFont="1" applyFill="1"/>
    <xf numFmtId="3" fontId="31" fillId="5" borderId="0" xfId="0" applyNumberFormat="1" applyFont="1" applyFill="1" applyAlignment="1">
      <alignment horizontal="right"/>
    </xf>
    <xf numFmtId="3" fontId="3" fillId="5" borderId="0" xfId="0" applyNumberFormat="1" applyFont="1" applyFill="1"/>
    <xf numFmtId="3" fontId="3" fillId="0" borderId="2" xfId="0" applyNumberFormat="1" applyFont="1" applyBorder="1"/>
    <xf numFmtId="0" fontId="3" fillId="0" borderId="15" xfId="0" applyFont="1" applyBorder="1"/>
    <xf numFmtId="0" fontId="3" fillId="0" borderId="16" xfId="0" applyFont="1" applyBorder="1"/>
    <xf numFmtId="9" fontId="3" fillId="0" borderId="16" xfId="0" applyNumberFormat="1" applyFont="1" applyBorder="1"/>
    <xf numFmtId="3" fontId="3" fillId="0" borderId="17" xfId="0" applyNumberFormat="1" applyFont="1" applyBorder="1"/>
    <xf numFmtId="0" fontId="3" fillId="0" borderId="18" xfId="0" applyFont="1" applyBorder="1"/>
    <xf numFmtId="3" fontId="3" fillId="0" borderId="19" xfId="0" applyNumberFormat="1" applyFont="1" applyBorder="1"/>
    <xf numFmtId="0" fontId="3" fillId="0" borderId="21" xfId="0" applyFont="1" applyBorder="1"/>
    <xf numFmtId="0" fontId="3" fillId="0" borderId="2" xfId="0" applyFont="1" applyBorder="1"/>
    <xf numFmtId="9" fontId="3" fillId="0" borderId="2" xfId="0" applyNumberFormat="1" applyFont="1" applyBorder="1"/>
    <xf numFmtId="3" fontId="3" fillId="0" borderId="20" xfId="0" applyNumberFormat="1" applyFont="1" applyBorder="1"/>
    <xf numFmtId="0" fontId="3" fillId="0" borderId="0" xfId="0" applyFont="1" applyAlignment="1">
      <alignment wrapText="1"/>
    </xf>
    <xf numFmtId="0" fontId="0" fillId="0" borderId="0" xfId="0"/>
    <xf numFmtId="0" fontId="16" fillId="9" borderId="15" xfId="0" applyFont="1" applyFill="1" applyBorder="1" applyAlignment="1">
      <alignment horizontal="center" wrapText="1"/>
    </xf>
    <xf numFmtId="0" fontId="17" fillId="0" borderId="16" xfId="0" applyFont="1" applyBorder="1"/>
    <xf numFmtId="0" fontId="17" fillId="0" borderId="17" xfId="0" applyFont="1" applyBorder="1"/>
    <xf numFmtId="0" fontId="16" fillId="9" borderId="15" xfId="0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 vertical="center" wrapText="1"/>
    </xf>
    <xf numFmtId="0" fontId="17" fillId="0" borderId="19" xfId="0" applyFont="1" applyBorder="1"/>
    <xf numFmtId="3" fontId="22" fillId="0" borderId="24" xfId="0" applyNumberFormat="1" applyFont="1" applyBorder="1" applyAlignment="1">
      <alignment horizontal="center" vertical="center" wrapText="1"/>
    </xf>
    <xf numFmtId="0" fontId="17" fillId="0" borderId="31" xfId="0" applyFont="1" applyBorder="1"/>
    <xf numFmtId="3" fontId="22" fillId="0" borderId="24" xfId="0" applyNumberFormat="1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18" xfId="0" applyFont="1" applyBorder="1" applyAlignment="1">
      <alignment wrapText="1"/>
    </xf>
    <xf numFmtId="0" fontId="15" fillId="10" borderId="21" xfId="0" applyFont="1" applyFill="1" applyBorder="1" applyAlignment="1">
      <alignment horizontal="center" vertical="center" wrapText="1"/>
    </xf>
    <xf numFmtId="0" fontId="17" fillId="0" borderId="2" xfId="0" applyFont="1" applyBorder="1"/>
    <xf numFmtId="0" fontId="17" fillId="0" borderId="20" xfId="0" applyFont="1" applyBorder="1"/>
    <xf numFmtId="0" fontId="23" fillId="0" borderId="29" xfId="0" applyFont="1" applyBorder="1" applyAlignment="1">
      <alignment horizontal="center" vertical="center" wrapText="1"/>
    </xf>
    <xf numFmtId="0" fontId="17" fillId="0" borderId="30" xfId="0" applyFont="1" applyBorder="1"/>
    <xf numFmtId="0" fontId="17" fillId="0" borderId="34" xfId="0" applyFont="1" applyBorder="1"/>
    <xf numFmtId="0" fontId="6" fillId="0" borderId="0" xfId="0" applyFont="1" applyAlignment="1" applyProtection="1">
      <alignment wrapText="1"/>
    </xf>
    <xf numFmtId="0" fontId="35" fillId="16" borderId="0" xfId="0" applyFont="1" applyFill="1"/>
    <xf numFmtId="0" fontId="34" fillId="15" borderId="0" xfId="0" applyFont="1" applyFill="1" applyAlignment="1">
      <alignment wrapText="1"/>
    </xf>
    <xf numFmtId="0" fontId="36" fillId="0" borderId="0" xfId="0" applyFont="1"/>
    <xf numFmtId="0" fontId="37" fillId="16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21"/>
  <sheetViews>
    <sheetView tabSelected="1" workbookViewId="0">
      <selection activeCell="K21" sqref="K21"/>
    </sheetView>
  </sheetViews>
  <sheetFormatPr defaultColWidth="12.5703125" defaultRowHeight="15" customHeight="1"/>
  <cols>
    <col min="1" max="1" width="62.42578125" customWidth="1"/>
    <col min="2" max="2" width="21" customWidth="1"/>
    <col min="3" max="3" width="12.42578125" customWidth="1"/>
    <col min="4" max="4" width="34.5703125" customWidth="1"/>
    <col min="7" max="7" width="2.28515625" customWidth="1"/>
    <col min="8" max="8" width="8.140625" customWidth="1"/>
    <col min="9" max="9" width="2.42578125" customWidth="1"/>
    <col min="10" max="10" width="8.7109375" customWidth="1"/>
    <col min="11" max="11" width="3.42578125" customWidth="1"/>
    <col min="12" max="12" width="8.5703125" customWidth="1"/>
  </cols>
  <sheetData>
    <row r="1" spans="1:21" ht="15.75" customHeight="1">
      <c r="A1" s="273" t="s">
        <v>0</v>
      </c>
      <c r="B1" s="2" t="s">
        <v>1</v>
      </c>
      <c r="C1" s="3"/>
      <c r="D1" s="3"/>
      <c r="G1" s="4"/>
    </row>
    <row r="2" spans="1:21" ht="15.75" customHeight="1">
      <c r="A2" s="1"/>
      <c r="B2" s="2"/>
      <c r="C2" s="3"/>
      <c r="D2" s="3"/>
      <c r="G2" s="4"/>
    </row>
    <row r="3" spans="1:21" ht="15.75" customHeight="1">
      <c r="A3" s="1" t="s">
        <v>2</v>
      </c>
      <c r="B3" s="2"/>
      <c r="C3" s="3"/>
      <c r="D3" s="3"/>
      <c r="G3" s="4"/>
    </row>
    <row r="4" spans="1:21" ht="15.75" customHeight="1">
      <c r="A4" s="4"/>
      <c r="B4" s="5"/>
      <c r="C4" s="3"/>
      <c r="D4" s="3"/>
      <c r="G4" s="4"/>
    </row>
    <row r="5" spans="1:21" ht="15.75" customHeight="1">
      <c r="A5" s="6" t="s">
        <v>3</v>
      </c>
      <c r="B5" s="5"/>
      <c r="C5" s="3"/>
      <c r="D5" s="3"/>
      <c r="G5" s="4"/>
    </row>
    <row r="6" spans="1:21" ht="15.75" customHeight="1">
      <c r="A6" s="7" t="s">
        <v>4</v>
      </c>
      <c r="B6" s="5"/>
      <c r="C6" s="3"/>
      <c r="D6" s="3"/>
      <c r="G6" s="4"/>
    </row>
    <row r="7" spans="1:21" ht="15.75" customHeight="1">
      <c r="A7" s="8" t="s">
        <v>5</v>
      </c>
      <c r="B7" s="5"/>
      <c r="C7" s="9"/>
      <c r="D7" s="3"/>
      <c r="G7" s="4"/>
    </row>
    <row r="8" spans="1:21" ht="15.75" customHeight="1">
      <c r="A8" s="10" t="s">
        <v>6</v>
      </c>
      <c r="B8" s="5"/>
      <c r="C8" s="3"/>
      <c r="D8" s="3"/>
      <c r="G8" s="4"/>
    </row>
    <row r="9" spans="1:21" ht="54" customHeight="1">
      <c r="A9" s="11" t="s">
        <v>7</v>
      </c>
      <c r="B9" s="5"/>
      <c r="C9" s="3"/>
      <c r="D9" s="12"/>
      <c r="G9" s="4"/>
      <c r="M9" s="13" t="s">
        <v>8</v>
      </c>
      <c r="N9" s="13"/>
      <c r="O9" s="13" t="s">
        <v>9</v>
      </c>
    </row>
    <row r="10" spans="1:21" ht="15.75" customHeight="1">
      <c r="A10" s="4"/>
      <c r="B10" s="5"/>
      <c r="C10" s="3"/>
      <c r="D10" s="274" t="s">
        <v>10</v>
      </c>
      <c r="G10" s="4"/>
      <c r="M10" s="13" t="s">
        <v>11</v>
      </c>
      <c r="N10" s="13"/>
      <c r="O10" s="13"/>
    </row>
    <row r="11" spans="1:21" ht="15.75" customHeight="1">
      <c r="A11" s="4" t="s">
        <v>12</v>
      </c>
      <c r="B11" s="14">
        <v>204698205</v>
      </c>
      <c r="C11" s="3"/>
      <c r="D11" s="12"/>
      <c r="G11" s="4"/>
      <c r="M11" s="13"/>
      <c r="N11" s="13"/>
      <c r="O11" s="13"/>
    </row>
    <row r="12" spans="1:21" ht="15.75" customHeight="1">
      <c r="A12" s="4" t="s">
        <v>13</v>
      </c>
      <c r="B12" s="14">
        <v>0</v>
      </c>
      <c r="C12" s="3"/>
      <c r="G12" s="4"/>
    </row>
    <row r="13" spans="1:21" ht="15.75" customHeight="1">
      <c r="A13" s="4" t="s">
        <v>14</v>
      </c>
      <c r="B13" s="14">
        <v>1000</v>
      </c>
      <c r="C13" s="3"/>
      <c r="D13" s="3"/>
      <c r="G13" s="4"/>
      <c r="J13" s="4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21.75" customHeight="1">
      <c r="A14" s="4" t="s">
        <v>15</v>
      </c>
      <c r="B14" s="14">
        <v>300000</v>
      </c>
      <c r="C14" s="3"/>
      <c r="D14" s="3" t="s">
        <v>16</v>
      </c>
      <c r="G14" s="4">
        <f>H14*2</f>
        <v>0</v>
      </c>
      <c r="N14" s="15"/>
      <c r="O14" s="15"/>
      <c r="P14" s="15"/>
      <c r="Q14" s="15"/>
      <c r="R14" s="15"/>
      <c r="S14" s="15"/>
      <c r="T14" s="15"/>
      <c r="U14" s="15"/>
    </row>
    <row r="15" spans="1:21" ht="15.75" customHeight="1">
      <c r="A15" s="4" t="s">
        <v>17</v>
      </c>
      <c r="B15" s="16">
        <v>0.3</v>
      </c>
      <c r="C15" s="3"/>
      <c r="D15" s="3" t="s">
        <v>16</v>
      </c>
      <c r="G15" s="4"/>
      <c r="J15" s="4"/>
    </row>
    <row r="16" spans="1:21" ht="15.75" customHeight="1">
      <c r="A16" s="4" t="s">
        <v>18</v>
      </c>
      <c r="B16" s="17">
        <f>B13*B15</f>
        <v>300</v>
      </c>
      <c r="C16" s="3"/>
      <c r="D16" s="3"/>
      <c r="G16" s="4"/>
      <c r="J16" s="4"/>
      <c r="M16" s="15"/>
    </row>
    <row r="17" spans="1:24" ht="27" customHeight="1">
      <c r="A17" s="4" t="s">
        <v>19</v>
      </c>
      <c r="B17" s="16">
        <v>0.2</v>
      </c>
      <c r="C17" s="18"/>
      <c r="D17" s="3" t="s">
        <v>20</v>
      </c>
      <c r="E17" s="4" t="s">
        <v>21</v>
      </c>
      <c r="F17" s="4" t="s">
        <v>22</v>
      </c>
      <c r="G17" s="4"/>
      <c r="J17" s="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.75" customHeight="1">
      <c r="A18" s="4" t="s">
        <v>23</v>
      </c>
      <c r="B18" s="19">
        <f>B16*B17</f>
        <v>60</v>
      </c>
      <c r="C18" s="3"/>
      <c r="D18" s="3" t="s">
        <v>24</v>
      </c>
      <c r="G18" s="4"/>
    </row>
    <row r="19" spans="1:24" ht="15.75" customHeight="1">
      <c r="A19" s="4" t="s">
        <v>25</v>
      </c>
      <c r="B19" s="20">
        <f>B18*B14</f>
        <v>18000000</v>
      </c>
      <c r="C19" s="21"/>
      <c r="D19" s="3"/>
      <c r="G19" s="4"/>
      <c r="J19" s="4"/>
    </row>
    <row r="20" spans="1:24" ht="40.5" customHeight="1">
      <c r="A20" s="4" t="s">
        <v>26</v>
      </c>
      <c r="B20" s="22">
        <v>2.6499999999999999E-2</v>
      </c>
      <c r="C20" s="3"/>
      <c r="D20" s="3" t="s">
        <v>27</v>
      </c>
      <c r="G20" s="4"/>
      <c r="J20" s="23"/>
    </row>
    <row r="21" spans="1:24" ht="15.75" customHeight="1">
      <c r="B21" s="17"/>
      <c r="C21" s="3"/>
      <c r="D21" s="3"/>
      <c r="E21" s="15"/>
      <c r="F21" s="24"/>
      <c r="H21" s="25"/>
      <c r="J21" s="26"/>
    </row>
    <row r="22" spans="1:24" ht="15.75" customHeight="1">
      <c r="A22" s="4" t="s">
        <v>28</v>
      </c>
      <c r="B22" s="27">
        <v>3</v>
      </c>
      <c r="C22" s="3"/>
      <c r="D22" s="3" t="s">
        <v>29</v>
      </c>
      <c r="E22" s="15"/>
      <c r="F22" s="24"/>
      <c r="H22" s="28"/>
      <c r="J22" s="26"/>
    </row>
    <row r="23" spans="1:24" ht="27.75" customHeight="1">
      <c r="A23" s="4" t="s">
        <v>30</v>
      </c>
      <c r="B23" s="27">
        <v>2</v>
      </c>
      <c r="C23" s="3"/>
      <c r="D23" s="3" t="s">
        <v>31</v>
      </c>
    </row>
    <row r="24" spans="1:24" ht="15.75" customHeight="1">
      <c r="B24" s="2"/>
      <c r="C24" s="3"/>
      <c r="D24" s="3"/>
      <c r="G24" s="4"/>
      <c r="H24" s="29"/>
      <c r="I24" s="29"/>
      <c r="J24" s="29"/>
      <c r="K24" s="29"/>
      <c r="L24" s="29"/>
    </row>
    <row r="25" spans="1:24" ht="15.75" customHeight="1">
      <c r="A25" s="30" t="s">
        <v>32</v>
      </c>
      <c r="B25" s="2"/>
      <c r="C25" s="3"/>
      <c r="D25" s="3"/>
      <c r="E25" s="31"/>
      <c r="F25" s="31"/>
      <c r="G25" s="31"/>
      <c r="H25" s="31"/>
      <c r="I25" s="31"/>
      <c r="J25" s="31"/>
      <c r="K25" s="31"/>
      <c r="L25" s="31"/>
    </row>
    <row r="26" spans="1:24" ht="29.25" customHeight="1">
      <c r="A26" s="4" t="s">
        <v>33</v>
      </c>
      <c r="B26" s="32">
        <v>0.01</v>
      </c>
      <c r="C26" s="3"/>
      <c r="D26" s="3" t="s">
        <v>34</v>
      </c>
      <c r="E26" s="4"/>
      <c r="G26" s="31"/>
      <c r="H26" s="31"/>
      <c r="I26" s="31"/>
      <c r="J26" s="31"/>
      <c r="K26" s="31"/>
      <c r="L26" s="31"/>
    </row>
    <row r="27" spans="1:24" ht="15.75" customHeight="1">
      <c r="B27" s="2"/>
      <c r="C27" s="3"/>
      <c r="D27" s="3"/>
      <c r="F27" s="31"/>
      <c r="G27" s="31"/>
      <c r="H27" s="31"/>
      <c r="I27" s="31"/>
      <c r="J27" s="31"/>
      <c r="K27" s="31"/>
    </row>
    <row r="28" spans="1:24" ht="15.75" customHeight="1">
      <c r="A28" s="4" t="s">
        <v>35</v>
      </c>
      <c r="B28" s="33">
        <v>0.06</v>
      </c>
      <c r="C28" s="3"/>
      <c r="D28" s="3"/>
      <c r="G28" s="4"/>
      <c r="H28" s="29"/>
      <c r="I28" s="29"/>
      <c r="J28" s="29"/>
      <c r="K28" s="29"/>
      <c r="L28" s="29"/>
    </row>
    <row r="29" spans="1:24" ht="15.75" customHeight="1">
      <c r="A29" s="4" t="s">
        <v>36</v>
      </c>
      <c r="B29" s="33">
        <v>0.01</v>
      </c>
      <c r="C29" s="3"/>
      <c r="D29" s="3" t="s">
        <v>37</v>
      </c>
      <c r="G29" s="4"/>
      <c r="H29" s="29"/>
      <c r="I29" s="29"/>
      <c r="J29" s="29"/>
      <c r="K29" s="29"/>
      <c r="L29" s="29"/>
    </row>
    <row r="30" spans="1:24" ht="15.75" customHeight="1">
      <c r="B30" s="2"/>
      <c r="C30" s="3"/>
      <c r="D30" s="3"/>
      <c r="E30" s="31"/>
      <c r="G30" s="31"/>
      <c r="H30" s="31"/>
      <c r="I30" s="31"/>
      <c r="J30" s="31"/>
      <c r="K30" s="31"/>
      <c r="L30" s="31"/>
    </row>
    <row r="31" spans="1:24" ht="27.75" customHeight="1">
      <c r="A31" s="4" t="s">
        <v>38</v>
      </c>
      <c r="B31" s="27">
        <v>2</v>
      </c>
      <c r="C31" s="3"/>
      <c r="D31" s="3" t="s">
        <v>39</v>
      </c>
      <c r="E31" s="31"/>
      <c r="G31" s="31"/>
      <c r="H31" s="31"/>
      <c r="I31" s="31"/>
      <c r="J31" s="31"/>
      <c r="K31" s="31"/>
      <c r="L31" s="31"/>
    </row>
    <row r="32" spans="1:24" ht="15.75" customHeight="1">
      <c r="A32" s="4" t="s">
        <v>40</v>
      </c>
      <c r="B32" s="27"/>
      <c r="C32" s="3"/>
      <c r="D32" s="3" t="s">
        <v>41</v>
      </c>
      <c r="E32" s="31"/>
      <c r="G32" s="31"/>
      <c r="H32" s="31"/>
      <c r="I32" s="31"/>
      <c r="J32" s="31"/>
      <c r="K32" s="31"/>
      <c r="L32" s="31"/>
      <c r="N32" s="4"/>
    </row>
    <row r="33" spans="1:14" ht="15.75" customHeight="1">
      <c r="A33" s="4" t="s">
        <v>42</v>
      </c>
      <c r="B33" s="34">
        <v>40000</v>
      </c>
      <c r="C33" s="3"/>
      <c r="D33" s="3" t="s">
        <v>43</v>
      </c>
      <c r="E33" s="31" t="s">
        <v>44</v>
      </c>
      <c r="F33" s="15" t="s">
        <v>45</v>
      </c>
      <c r="G33" s="31"/>
      <c r="H33" s="31"/>
      <c r="I33" s="31"/>
      <c r="J33" s="31"/>
      <c r="K33" s="31"/>
      <c r="L33" s="31"/>
      <c r="N33" s="4"/>
    </row>
    <row r="34" spans="1:14" ht="15.75" customHeight="1">
      <c r="A34" s="4" t="s">
        <v>46</v>
      </c>
      <c r="B34" s="27">
        <v>0</v>
      </c>
      <c r="C34" s="3"/>
      <c r="D34" s="3" t="s">
        <v>47</v>
      </c>
      <c r="E34" s="31"/>
      <c r="G34" s="31"/>
      <c r="H34" s="31"/>
      <c r="I34" s="31"/>
      <c r="J34" s="31"/>
      <c r="K34" s="31"/>
      <c r="L34" s="31"/>
      <c r="N34" s="4"/>
    </row>
    <row r="35" spans="1:14" ht="15.75" customHeight="1">
      <c r="A35" s="4" t="s">
        <v>48</v>
      </c>
      <c r="B35" s="27"/>
      <c r="C35" s="3"/>
      <c r="D35" s="3"/>
      <c r="E35" s="31"/>
      <c r="G35" s="31"/>
      <c r="H35" s="31"/>
      <c r="I35" s="31"/>
      <c r="J35" s="31"/>
      <c r="K35" s="31"/>
      <c r="L35" s="31"/>
      <c r="N35" s="4"/>
    </row>
    <row r="36" spans="1:14" ht="29.25" customHeight="1">
      <c r="A36" s="4" t="s">
        <v>49</v>
      </c>
      <c r="B36" s="27">
        <v>0</v>
      </c>
      <c r="C36" s="3" t="s">
        <v>50</v>
      </c>
      <c r="D36" s="3" t="s">
        <v>51</v>
      </c>
      <c r="E36" s="31" t="s">
        <v>52</v>
      </c>
      <c r="G36" s="31"/>
      <c r="H36" s="31"/>
      <c r="I36" s="31"/>
      <c r="J36" s="31"/>
      <c r="K36" s="31"/>
      <c r="L36" s="31"/>
      <c r="N36" s="4"/>
    </row>
    <row r="37" spans="1:14" ht="27.75" customHeight="1">
      <c r="A37" s="30" t="s">
        <v>53</v>
      </c>
      <c r="B37" s="35">
        <v>2</v>
      </c>
      <c r="D37" s="3" t="s">
        <v>54</v>
      </c>
      <c r="E37" s="31"/>
      <c r="G37" s="4"/>
      <c r="H37" s="4"/>
      <c r="I37" s="4"/>
      <c r="J37" s="4"/>
      <c r="K37" s="4"/>
      <c r="L37" s="4"/>
      <c r="N37" s="4"/>
    </row>
    <row r="38" spans="1:14" ht="15.75" customHeight="1">
      <c r="A38" s="4" t="s">
        <v>55</v>
      </c>
      <c r="B38" s="17">
        <v>400</v>
      </c>
      <c r="C38" s="9" t="s">
        <v>56</v>
      </c>
      <c r="D38" s="3"/>
      <c r="E38" s="31"/>
      <c r="N38" s="4"/>
    </row>
    <row r="39" spans="1:14" ht="26.25" customHeight="1">
      <c r="A39" s="4" t="s">
        <v>57</v>
      </c>
      <c r="B39" s="17">
        <f>(B38*C39)*B37</f>
        <v>600</v>
      </c>
      <c r="C39" s="36">
        <v>0.75</v>
      </c>
      <c r="D39" s="3" t="s">
        <v>58</v>
      </c>
      <c r="N39" s="4"/>
    </row>
    <row r="40" spans="1:14" ht="15.75" customHeight="1">
      <c r="A40" s="4" t="s">
        <v>59</v>
      </c>
      <c r="B40" s="37">
        <f>D40*B37</f>
        <v>100</v>
      </c>
      <c r="C40" s="3"/>
      <c r="D40" s="38">
        <v>50</v>
      </c>
      <c r="E40" s="15" t="s">
        <v>60</v>
      </c>
    </row>
    <row r="41" spans="1:14" ht="15.75" customHeight="1">
      <c r="B41" s="17"/>
      <c r="D41" s="3"/>
    </row>
    <row r="42" spans="1:14" ht="24.75" customHeight="1">
      <c r="A42" s="4" t="s">
        <v>61</v>
      </c>
      <c r="B42" s="39">
        <v>0.03</v>
      </c>
      <c r="C42" s="3"/>
      <c r="D42" s="3" t="s">
        <v>62</v>
      </c>
    </row>
    <row r="43" spans="1:14" ht="15.75" customHeight="1">
      <c r="A43" s="1"/>
      <c r="B43" s="2"/>
      <c r="C43" s="3"/>
      <c r="D43" s="3"/>
    </row>
    <row r="44" spans="1:14" ht="15.75" customHeight="1">
      <c r="A44" s="40" t="s">
        <v>63</v>
      </c>
      <c r="B44" s="2"/>
      <c r="C44" s="3"/>
      <c r="D44" s="3"/>
      <c r="E44" s="41" t="s">
        <v>64</v>
      </c>
      <c r="F44" s="42" t="s">
        <v>65</v>
      </c>
      <c r="G44" s="42"/>
      <c r="H44" s="42" t="s">
        <v>66</v>
      </c>
      <c r="I44" s="42"/>
      <c r="J44" s="43" t="s">
        <v>67</v>
      </c>
      <c r="K44" s="44"/>
      <c r="L44" s="44"/>
    </row>
    <row r="45" spans="1:14" ht="15.75" customHeight="1">
      <c r="A45" s="30" t="s">
        <v>68</v>
      </c>
      <c r="B45" s="2"/>
      <c r="C45" s="3"/>
      <c r="D45" s="3"/>
      <c r="E45" s="45"/>
      <c r="J45" s="46"/>
    </row>
    <row r="46" spans="1:14" ht="15.75" customHeight="1">
      <c r="A46" s="4" t="s">
        <v>69</v>
      </c>
      <c r="B46" s="47">
        <v>195</v>
      </c>
      <c r="C46" s="3" t="s">
        <v>70</v>
      </c>
      <c r="D46" s="3"/>
      <c r="E46" s="48">
        <f>B59+B65+B67+B69+B72+B77</f>
        <v>567</v>
      </c>
      <c r="F46" s="49">
        <f>(B47+B48+B49+B54+B61)/12</f>
        <v>190.41666666666666</v>
      </c>
      <c r="G46" s="50"/>
      <c r="H46" s="51">
        <f>B39+B40</f>
        <v>700</v>
      </c>
      <c r="I46" s="50"/>
      <c r="J46" s="52">
        <f>B80</f>
        <v>150</v>
      </c>
    </row>
    <row r="47" spans="1:14" ht="15.75" customHeight="1">
      <c r="A47" s="4" t="s">
        <v>71</v>
      </c>
      <c r="B47" s="47">
        <v>1600</v>
      </c>
      <c r="C47" s="3" t="s">
        <v>72</v>
      </c>
      <c r="D47" s="3" t="s">
        <v>73</v>
      </c>
    </row>
    <row r="48" spans="1:14" ht="15.75" customHeight="1">
      <c r="A48" s="4" t="s">
        <v>74</v>
      </c>
      <c r="B48" s="47">
        <f>B22*B46</f>
        <v>585</v>
      </c>
      <c r="C48" s="3"/>
      <c r="D48" s="3"/>
    </row>
    <row r="49" spans="1:10" ht="15.75" customHeight="1">
      <c r="A49" s="4" t="s">
        <v>75</v>
      </c>
      <c r="B49" s="47">
        <v>0</v>
      </c>
      <c r="C49" s="3" t="s">
        <v>76</v>
      </c>
      <c r="D49" s="3" t="s">
        <v>75</v>
      </c>
    </row>
    <row r="50" spans="1:10" ht="15.75" customHeight="1">
      <c r="A50" s="4" t="s">
        <v>77</v>
      </c>
      <c r="B50" s="47">
        <v>100</v>
      </c>
      <c r="C50" s="3" t="s">
        <v>78</v>
      </c>
      <c r="D50" s="3" t="s">
        <v>79</v>
      </c>
    </row>
    <row r="51" spans="1:10" ht="15.75" customHeight="1">
      <c r="A51" s="4" t="s">
        <v>80</v>
      </c>
      <c r="B51" s="47">
        <v>50</v>
      </c>
      <c r="C51" s="3" t="s">
        <v>78</v>
      </c>
      <c r="D51" s="3" t="s">
        <v>79</v>
      </c>
    </row>
    <row r="52" spans="1:10" ht="15.75" customHeight="1">
      <c r="A52" s="4" t="s">
        <v>81</v>
      </c>
      <c r="B52" s="53">
        <v>0</v>
      </c>
      <c r="C52" s="3" t="s">
        <v>78</v>
      </c>
      <c r="D52" s="3" t="s">
        <v>79</v>
      </c>
    </row>
    <row r="53" spans="1:10" ht="15.75" customHeight="1">
      <c r="A53" s="4" t="s">
        <v>82</v>
      </c>
      <c r="B53" s="47">
        <v>1</v>
      </c>
      <c r="C53" s="3"/>
      <c r="D53" s="3" t="s">
        <v>79</v>
      </c>
    </row>
    <row r="54" spans="1:10" ht="15.75" customHeight="1">
      <c r="A54" s="4" t="s">
        <v>83</v>
      </c>
      <c r="B54" s="47">
        <v>25</v>
      </c>
      <c r="C54" s="3" t="s">
        <v>84</v>
      </c>
      <c r="D54" s="3"/>
    </row>
    <row r="55" spans="1:10" ht="15.75" customHeight="1">
      <c r="A55" s="4" t="s">
        <v>85</v>
      </c>
      <c r="B55" s="47">
        <v>1</v>
      </c>
      <c r="C55" s="3" t="s">
        <v>86</v>
      </c>
      <c r="D55" s="3" t="s">
        <v>87</v>
      </c>
    </row>
    <row r="56" spans="1:10" ht="15.75" customHeight="1">
      <c r="B56" s="47"/>
      <c r="C56" s="3"/>
      <c r="D56" s="3"/>
    </row>
    <row r="57" spans="1:10" ht="15.75" customHeight="1">
      <c r="A57" s="29" t="s">
        <v>88</v>
      </c>
      <c r="B57" s="17"/>
      <c r="C57" s="3"/>
      <c r="D57" s="3"/>
      <c r="E57" s="54" t="s">
        <v>89</v>
      </c>
      <c r="F57" s="54" t="s">
        <v>90</v>
      </c>
      <c r="H57" s="54" t="s">
        <v>91</v>
      </c>
    </row>
    <row r="58" spans="1:10" ht="23.25" customHeight="1">
      <c r="A58" s="4" t="s">
        <v>92</v>
      </c>
      <c r="B58" s="55">
        <v>1800</v>
      </c>
      <c r="C58" s="3" t="s">
        <v>93</v>
      </c>
      <c r="D58" s="3" t="s">
        <v>94</v>
      </c>
      <c r="E58" s="56">
        <v>1200</v>
      </c>
      <c r="F58" s="57">
        <v>1800</v>
      </c>
      <c r="G58" s="57"/>
      <c r="H58" s="57">
        <v>2800</v>
      </c>
      <c r="I58" s="57"/>
      <c r="J58" s="57"/>
    </row>
    <row r="59" spans="1:10" ht="15.75" customHeight="1">
      <c r="A59" s="4" t="s">
        <v>95</v>
      </c>
      <c r="B59" s="55">
        <f>E59*E60</f>
        <v>60</v>
      </c>
      <c r="C59" s="3" t="s">
        <v>96</v>
      </c>
      <c r="D59" s="3" t="s">
        <v>97</v>
      </c>
      <c r="E59" s="58">
        <v>30</v>
      </c>
      <c r="F59" s="15" t="s">
        <v>98</v>
      </c>
    </row>
    <row r="60" spans="1:10" ht="15.75" customHeight="1">
      <c r="A60" s="4" t="s">
        <v>99</v>
      </c>
      <c r="B60" s="34">
        <v>0</v>
      </c>
      <c r="C60" s="3"/>
      <c r="D60" s="3" t="s">
        <v>100</v>
      </c>
      <c r="E60" s="15">
        <v>2</v>
      </c>
    </row>
    <row r="61" spans="1:10" ht="15.75" customHeight="1">
      <c r="A61" s="4" t="s">
        <v>101</v>
      </c>
      <c r="B61" s="59">
        <v>75</v>
      </c>
      <c r="C61" s="3" t="s">
        <v>102</v>
      </c>
      <c r="D61" s="3"/>
    </row>
    <row r="62" spans="1:10" ht="15.75" customHeight="1">
      <c r="A62" s="4" t="s">
        <v>103</v>
      </c>
      <c r="B62" s="59">
        <v>75</v>
      </c>
      <c r="C62" s="3" t="s">
        <v>104</v>
      </c>
      <c r="D62" s="3"/>
    </row>
    <row r="63" spans="1:10" ht="15.75" customHeight="1">
      <c r="B63" s="17"/>
      <c r="C63" s="3"/>
      <c r="D63" s="3"/>
    </row>
    <row r="64" spans="1:10" ht="15.75" customHeight="1">
      <c r="A64" s="60" t="s">
        <v>105</v>
      </c>
      <c r="B64" s="17"/>
      <c r="C64" s="3"/>
      <c r="D64" s="3"/>
    </row>
    <row r="65" spans="1:5" ht="15.75" customHeight="1">
      <c r="A65" s="61" t="s">
        <v>106</v>
      </c>
      <c r="B65" s="62">
        <f>B37*D65</f>
        <v>158</v>
      </c>
      <c r="C65" s="3" t="s">
        <v>107</v>
      </c>
      <c r="D65" s="38">
        <v>79</v>
      </c>
    </row>
    <row r="66" spans="1:5" ht="15.75" customHeight="1">
      <c r="A66" s="61" t="s">
        <v>108</v>
      </c>
      <c r="B66" s="47">
        <v>12</v>
      </c>
      <c r="C66" s="3" t="s">
        <v>109</v>
      </c>
      <c r="D66" s="3"/>
    </row>
    <row r="67" spans="1:5" ht="15.75" customHeight="1">
      <c r="A67" s="61" t="s">
        <v>110</v>
      </c>
      <c r="B67" s="62">
        <f>B37*D67</f>
        <v>200</v>
      </c>
      <c r="C67" s="3" t="s">
        <v>111</v>
      </c>
      <c r="D67" s="38">
        <v>100</v>
      </c>
    </row>
    <row r="68" spans="1:5" ht="15.75" customHeight="1">
      <c r="A68" s="4" t="s">
        <v>112</v>
      </c>
      <c r="B68" s="47">
        <v>0</v>
      </c>
      <c r="C68" s="3" t="s">
        <v>113</v>
      </c>
      <c r="D68" s="63" t="s">
        <v>114</v>
      </c>
      <c r="E68" s="63" t="s">
        <v>115</v>
      </c>
    </row>
    <row r="69" spans="1:5" ht="15.75" customHeight="1">
      <c r="A69" s="4" t="s">
        <v>116</v>
      </c>
      <c r="B69" s="47">
        <f>D69*E69</f>
        <v>50</v>
      </c>
      <c r="C69" s="3" t="s">
        <v>117</v>
      </c>
      <c r="D69" s="64">
        <v>50</v>
      </c>
      <c r="E69" s="64">
        <v>1</v>
      </c>
    </row>
    <row r="70" spans="1:5" ht="15.75" customHeight="1">
      <c r="A70" s="4"/>
      <c r="B70" s="47"/>
      <c r="C70" s="3" t="s">
        <v>118</v>
      </c>
      <c r="D70" s="3"/>
    </row>
    <row r="71" spans="1:5" ht="15.75" customHeight="1">
      <c r="A71" s="4" t="s">
        <v>119</v>
      </c>
      <c r="B71" s="47">
        <v>66</v>
      </c>
      <c r="C71" s="3"/>
      <c r="D71" s="3" t="s">
        <v>120</v>
      </c>
    </row>
    <row r="72" spans="1:5" ht="15.75" customHeight="1">
      <c r="A72" s="4" t="s">
        <v>121</v>
      </c>
      <c r="B72" s="65">
        <f>D72*B37</f>
        <v>50</v>
      </c>
      <c r="C72" s="3"/>
      <c r="D72" s="38">
        <v>25</v>
      </c>
    </row>
    <row r="73" spans="1:5" ht="15.75" customHeight="1">
      <c r="A73" s="4" t="s">
        <v>122</v>
      </c>
      <c r="B73" s="47">
        <v>0</v>
      </c>
      <c r="C73" s="3" t="s">
        <v>123</v>
      </c>
      <c r="D73" s="3" t="s">
        <v>124</v>
      </c>
    </row>
    <row r="74" spans="1:5" ht="15.75" customHeight="1">
      <c r="A74" s="1"/>
      <c r="B74" s="2"/>
      <c r="C74" s="3"/>
      <c r="D74" s="3"/>
    </row>
    <row r="75" spans="1:5" ht="15.75" customHeight="1">
      <c r="A75" s="30" t="s">
        <v>125</v>
      </c>
      <c r="B75" s="2"/>
      <c r="C75" s="3"/>
      <c r="D75" s="3"/>
    </row>
    <row r="76" spans="1:5" ht="15.75" customHeight="1">
      <c r="A76" s="4" t="s">
        <v>126</v>
      </c>
      <c r="B76" s="66">
        <v>79</v>
      </c>
      <c r="C76" s="3"/>
      <c r="D76" s="250" t="s">
        <v>127</v>
      </c>
    </row>
    <row r="77" spans="1:5" ht="15.75" customHeight="1">
      <c r="A77" s="4" t="s">
        <v>128</v>
      </c>
      <c r="B77" s="66">
        <v>49</v>
      </c>
      <c r="C77" s="3"/>
      <c r="D77" s="251"/>
    </row>
    <row r="78" spans="1:5" ht="15.75" customHeight="1">
      <c r="A78" s="4" t="s">
        <v>129</v>
      </c>
      <c r="B78" s="66">
        <v>0</v>
      </c>
      <c r="C78" s="3"/>
      <c r="D78" s="251"/>
    </row>
    <row r="79" spans="1:5" ht="15.75" customHeight="1">
      <c r="A79" s="4" t="s">
        <v>130</v>
      </c>
      <c r="B79" s="66">
        <v>1</v>
      </c>
      <c r="C79" s="3"/>
      <c r="D79" s="3"/>
    </row>
    <row r="80" spans="1:5" ht="24.75" customHeight="1">
      <c r="A80" s="4" t="s">
        <v>131</v>
      </c>
      <c r="B80" s="66">
        <v>150</v>
      </c>
      <c r="C80" s="3"/>
      <c r="D80" s="3" t="s">
        <v>132</v>
      </c>
    </row>
    <row r="81" spans="1:26" ht="15.75" customHeight="1">
      <c r="A81" s="4" t="s">
        <v>133</v>
      </c>
      <c r="B81" s="66">
        <v>1</v>
      </c>
      <c r="C81" s="3"/>
      <c r="D81" s="3"/>
    </row>
    <row r="82" spans="1:26" ht="15.75" customHeight="1">
      <c r="A82" s="1"/>
      <c r="B82" s="2"/>
      <c r="C82" s="3"/>
      <c r="D82" s="3"/>
    </row>
    <row r="83" spans="1:26" ht="15.75" customHeight="1">
      <c r="A83" s="30" t="s">
        <v>134</v>
      </c>
      <c r="B83" s="2"/>
      <c r="C83" s="3"/>
      <c r="D83" s="3"/>
    </row>
    <row r="84" spans="1:26" ht="15.75" customHeight="1">
      <c r="A84" s="60" t="s">
        <v>135</v>
      </c>
      <c r="B84" s="66">
        <v>250</v>
      </c>
      <c r="C84" s="3"/>
      <c r="D84" s="3" t="s">
        <v>136</v>
      </c>
    </row>
    <row r="85" spans="1:26" ht="15.75" customHeight="1">
      <c r="A85" s="60" t="s">
        <v>137</v>
      </c>
      <c r="B85" s="66" t="s">
        <v>138</v>
      </c>
      <c r="C85" s="3"/>
      <c r="D85" s="3"/>
    </row>
    <row r="86" spans="1:26" ht="15.75" customHeight="1">
      <c r="A86" s="60" t="s">
        <v>139</v>
      </c>
      <c r="B86" s="66">
        <v>0</v>
      </c>
      <c r="C86" s="3"/>
      <c r="D86" s="3"/>
    </row>
    <row r="87" spans="1:26" ht="15.75" customHeight="1">
      <c r="A87" s="60" t="s">
        <v>140</v>
      </c>
      <c r="B87" s="27">
        <v>250</v>
      </c>
      <c r="C87" s="3"/>
      <c r="D87" s="3" t="s">
        <v>141</v>
      </c>
    </row>
    <row r="88" spans="1:26" ht="15.75" customHeight="1">
      <c r="A88" s="4" t="s">
        <v>142</v>
      </c>
      <c r="B88" s="66">
        <v>0</v>
      </c>
      <c r="C88" s="3"/>
      <c r="D88" s="3"/>
    </row>
    <row r="89" spans="1:26" ht="15.75" customHeight="1">
      <c r="A89" s="4" t="s">
        <v>143</v>
      </c>
      <c r="B89" s="66">
        <v>0</v>
      </c>
      <c r="C89" s="3"/>
      <c r="D89" s="3" t="s">
        <v>144</v>
      </c>
    </row>
    <row r="90" spans="1:26" ht="15.75" customHeight="1">
      <c r="A90" s="4" t="s">
        <v>145</v>
      </c>
      <c r="B90" s="66">
        <v>1</v>
      </c>
      <c r="C90" s="3"/>
      <c r="D90" s="3" t="s">
        <v>146</v>
      </c>
    </row>
    <row r="91" spans="1:26" ht="15.75" customHeight="1">
      <c r="A91" s="15" t="s">
        <v>147</v>
      </c>
      <c r="B91" s="66">
        <v>1</v>
      </c>
      <c r="C91" s="3"/>
      <c r="D91" s="3" t="s">
        <v>148</v>
      </c>
    </row>
    <row r="92" spans="1:26" ht="15.75" customHeight="1">
      <c r="B92" s="2"/>
      <c r="C92" s="3"/>
      <c r="D92" s="3"/>
    </row>
    <row r="93" spans="1:26" ht="15.75" customHeight="1">
      <c r="A93" s="4" t="s">
        <v>149</v>
      </c>
      <c r="B93" s="67">
        <v>250</v>
      </c>
      <c r="C93" s="3"/>
      <c r="D93" s="3" t="s">
        <v>150</v>
      </c>
    </row>
    <row r="94" spans="1:26" ht="15.75" customHeight="1">
      <c r="B94" s="2"/>
      <c r="C94" s="3"/>
      <c r="D94" s="3"/>
    </row>
    <row r="95" spans="1:26" ht="15.75" customHeight="1">
      <c r="A95" s="4"/>
      <c r="B95" s="67">
        <v>0</v>
      </c>
      <c r="C95" s="3"/>
      <c r="D95" s="3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15.75" customHeight="1">
      <c r="B96" s="2"/>
      <c r="C96" s="3"/>
      <c r="D96" s="3"/>
    </row>
    <row r="97" spans="1:4" ht="15.75" customHeight="1">
      <c r="A97" s="4" t="s">
        <v>151</v>
      </c>
      <c r="B97" s="2"/>
      <c r="C97" s="3"/>
      <c r="D97" s="3"/>
    </row>
    <row r="98" spans="1:4" ht="15.75" customHeight="1">
      <c r="B98" s="2"/>
      <c r="C98" s="3"/>
      <c r="D98" s="3"/>
    </row>
    <row r="99" spans="1:4" ht="15.75" customHeight="1">
      <c r="B99" s="2"/>
      <c r="C99" s="3"/>
      <c r="D99" s="3"/>
    </row>
    <row r="100" spans="1:4" ht="15.75" customHeight="1">
      <c r="B100" s="2"/>
      <c r="C100" s="3"/>
      <c r="D100" s="3"/>
    </row>
    <row r="101" spans="1:4" ht="15.75" customHeight="1">
      <c r="B101" s="2"/>
      <c r="C101" s="3"/>
      <c r="D101" s="3"/>
    </row>
    <row r="102" spans="1:4" ht="15.75" customHeight="1">
      <c r="B102" s="2"/>
      <c r="C102" s="3"/>
      <c r="D102" s="3"/>
    </row>
    <row r="103" spans="1:4" ht="15.75" customHeight="1">
      <c r="B103" s="2"/>
      <c r="C103" s="3"/>
      <c r="D103" s="3"/>
    </row>
    <row r="104" spans="1:4" ht="15.75" customHeight="1">
      <c r="B104" s="2"/>
      <c r="C104" s="3"/>
      <c r="D104" s="3"/>
    </row>
    <row r="105" spans="1:4" ht="15.75" customHeight="1">
      <c r="B105" s="2"/>
      <c r="C105" s="3"/>
      <c r="D105" s="3"/>
    </row>
    <row r="106" spans="1:4" ht="15.75" customHeight="1">
      <c r="B106" s="2"/>
      <c r="C106" s="3"/>
      <c r="D106" s="3"/>
    </row>
    <row r="107" spans="1:4" ht="15.75" customHeight="1">
      <c r="B107" s="2"/>
      <c r="C107" s="3"/>
      <c r="D107" s="3"/>
    </row>
    <row r="108" spans="1:4" ht="15.75" customHeight="1">
      <c r="B108" s="2"/>
      <c r="C108" s="3"/>
      <c r="D108" s="3"/>
    </row>
    <row r="109" spans="1:4" ht="15.75" customHeight="1">
      <c r="B109" s="2"/>
      <c r="C109" s="3"/>
      <c r="D109" s="3"/>
    </row>
    <row r="110" spans="1:4" ht="15.75" customHeight="1">
      <c r="B110" s="2"/>
      <c r="C110" s="3"/>
      <c r="D110" s="3"/>
    </row>
    <row r="111" spans="1:4" ht="15.75" customHeight="1">
      <c r="B111" s="2"/>
      <c r="C111" s="3"/>
      <c r="D111" s="3"/>
    </row>
    <row r="112" spans="1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  <row r="1003" spans="2:4" ht="15.75" customHeight="1">
      <c r="B1003" s="2"/>
      <c r="C1003" s="3"/>
      <c r="D1003" s="3"/>
    </row>
    <row r="1004" spans="2:4" ht="15.75" customHeight="1">
      <c r="B1004" s="2"/>
      <c r="C1004" s="3"/>
      <c r="D1004" s="3"/>
    </row>
    <row r="1005" spans="2:4" ht="15.75" customHeight="1">
      <c r="B1005" s="2"/>
      <c r="C1005" s="3"/>
      <c r="D1005" s="3"/>
    </row>
    <row r="1006" spans="2:4" ht="15.75" customHeight="1">
      <c r="B1006" s="2"/>
      <c r="C1006" s="3"/>
      <c r="D1006" s="3"/>
    </row>
    <row r="1007" spans="2:4" ht="15.75" customHeight="1">
      <c r="B1007" s="2"/>
      <c r="C1007" s="3"/>
      <c r="D1007" s="3"/>
    </row>
    <row r="1008" spans="2:4" ht="15.75" customHeight="1">
      <c r="B1008" s="2"/>
      <c r="C1008" s="3"/>
      <c r="D1008" s="3"/>
    </row>
    <row r="1009" spans="2:4" ht="15.75" customHeight="1">
      <c r="B1009" s="2"/>
      <c r="C1009" s="3"/>
      <c r="D1009" s="3"/>
    </row>
    <row r="1010" spans="2:4" ht="15.75" customHeight="1">
      <c r="B1010" s="2"/>
      <c r="C1010" s="3"/>
      <c r="D1010" s="3"/>
    </row>
    <row r="1011" spans="2:4" ht="15.75" customHeight="1">
      <c r="B1011" s="2"/>
      <c r="C1011" s="3"/>
      <c r="D1011" s="3"/>
    </row>
    <row r="1012" spans="2:4" ht="15.75" customHeight="1">
      <c r="B1012" s="2"/>
      <c r="C1012" s="3"/>
      <c r="D1012" s="3"/>
    </row>
    <row r="1013" spans="2:4" ht="15.75" customHeight="1">
      <c r="B1013" s="2"/>
      <c r="C1013" s="3"/>
      <c r="D1013" s="3"/>
    </row>
    <row r="1014" spans="2:4" ht="15.75" customHeight="1">
      <c r="B1014" s="2"/>
      <c r="C1014" s="3"/>
      <c r="D1014" s="3"/>
    </row>
    <row r="1015" spans="2:4" ht="15.75" customHeight="1">
      <c r="B1015" s="2"/>
      <c r="C1015" s="3"/>
      <c r="D1015" s="3"/>
    </row>
    <row r="1016" spans="2:4" ht="15.75" customHeight="1">
      <c r="B1016" s="2"/>
      <c r="C1016" s="3"/>
      <c r="D1016" s="3"/>
    </row>
    <row r="1017" spans="2:4" ht="15.75" customHeight="1">
      <c r="B1017" s="2"/>
      <c r="C1017" s="3"/>
      <c r="D1017" s="3"/>
    </row>
    <row r="1018" spans="2:4" ht="15.75" customHeight="1">
      <c r="B1018" s="2"/>
      <c r="C1018" s="3"/>
      <c r="D1018" s="3"/>
    </row>
    <row r="1019" spans="2:4" ht="15.75" customHeight="1">
      <c r="B1019" s="2"/>
      <c r="C1019" s="3"/>
      <c r="D1019" s="3"/>
    </row>
    <row r="1020" spans="2:4" ht="15.75" customHeight="1">
      <c r="B1020" s="2"/>
      <c r="C1020" s="3"/>
      <c r="D1020" s="3"/>
    </row>
    <row r="1021" spans="2:4" ht="15.75" customHeight="1">
      <c r="B1021" s="2"/>
      <c r="C1021" s="3"/>
      <c r="D1021" s="3"/>
    </row>
  </sheetData>
  <mergeCells count="1">
    <mergeCell ref="D76:D7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1010"/>
  <sheetViews>
    <sheetView workbookViewId="0">
      <selection activeCell="V5" sqref="V5"/>
    </sheetView>
  </sheetViews>
  <sheetFormatPr defaultColWidth="12.5703125" defaultRowHeight="15" customHeight="1"/>
  <cols>
    <col min="1" max="1" width="3.28515625" customWidth="1"/>
    <col min="2" max="2" width="23.5703125" customWidth="1"/>
    <col min="3" max="3" width="3.28515625" customWidth="1"/>
    <col min="4" max="4" width="3.5703125" customWidth="1"/>
    <col min="5" max="5" width="25.140625" customWidth="1"/>
    <col min="6" max="6" width="6" customWidth="1"/>
    <col min="7" max="7" width="30.5703125" customWidth="1"/>
    <col min="8" max="8" width="8.42578125" customWidth="1"/>
    <col min="10" max="10" width="12.5703125" hidden="1"/>
    <col min="12" max="12" width="12.5703125" hidden="1"/>
    <col min="13" max="13" width="15.28515625" customWidth="1"/>
    <col min="14" max="14" width="12.5703125" hidden="1"/>
    <col min="16" max="16" width="5.28515625" customWidth="1"/>
    <col min="17" max="17" width="16.28515625" customWidth="1"/>
    <col min="19" max="19" width="2.42578125" customWidth="1"/>
    <col min="20" max="20" width="17.85546875" customWidth="1"/>
  </cols>
  <sheetData>
    <row r="1" spans="2:20" ht="15" customHeight="1">
      <c r="B1" s="271" t="s">
        <v>383</v>
      </c>
    </row>
    <row r="2" spans="2:20" ht="57.75" customHeight="1">
      <c r="B2" s="272" t="s">
        <v>384</v>
      </c>
    </row>
    <row r="3" spans="2:20" ht="12.75">
      <c r="B3" s="69"/>
      <c r="G3" s="70"/>
      <c r="Q3" s="44"/>
    </row>
    <row r="4" spans="2:20" ht="15.75">
      <c r="B4" s="252" t="s">
        <v>152</v>
      </c>
      <c r="C4" s="253"/>
      <c r="D4" s="253"/>
      <c r="E4" s="254"/>
      <c r="G4" s="255" t="s">
        <v>153</v>
      </c>
      <c r="H4" s="253"/>
      <c r="I4" s="253"/>
      <c r="J4" s="253"/>
      <c r="K4" s="253"/>
      <c r="L4" s="253"/>
      <c r="M4" s="253"/>
      <c r="N4" s="253"/>
      <c r="O4" s="254"/>
      <c r="Q4" s="252" t="s">
        <v>154</v>
      </c>
      <c r="R4" s="253"/>
      <c r="S4" s="253"/>
      <c r="T4" s="254"/>
    </row>
    <row r="5" spans="2:20">
      <c r="B5" s="71"/>
      <c r="E5" s="72"/>
      <c r="G5" s="73"/>
      <c r="I5" s="74" t="s">
        <v>155</v>
      </c>
      <c r="J5" s="74" t="s">
        <v>156</v>
      </c>
      <c r="K5" s="74" t="s">
        <v>157</v>
      </c>
      <c r="L5" s="74" t="s">
        <v>158</v>
      </c>
      <c r="M5" s="74" t="s">
        <v>159</v>
      </c>
      <c r="N5" s="74" t="s">
        <v>160</v>
      </c>
      <c r="O5" s="75" t="s">
        <v>161</v>
      </c>
      <c r="Q5" s="76"/>
      <c r="R5" s="77" t="s">
        <v>162</v>
      </c>
      <c r="S5" s="78"/>
      <c r="T5" s="79" t="s">
        <v>163</v>
      </c>
    </row>
    <row r="6" spans="2:20" ht="18.75" customHeight="1">
      <c r="B6" s="256" t="s">
        <v>164</v>
      </c>
      <c r="C6" s="251"/>
      <c r="D6" s="251"/>
      <c r="E6" s="257"/>
      <c r="G6" s="73" t="s">
        <v>165</v>
      </c>
      <c r="I6" s="26">
        <f>'1st Year'!Z4</f>
        <v>43</v>
      </c>
      <c r="J6" s="80">
        <f>J7/'Start Here'!$B$14</f>
        <v>60</v>
      </c>
      <c r="K6" s="80">
        <f>K7/'Start Here'!$B$14</f>
        <v>61.2</v>
      </c>
      <c r="L6" s="80">
        <f>L7/'Start Here'!$B$14</f>
        <v>62.423999999999999</v>
      </c>
      <c r="M6" s="80">
        <f>M7/'Start Here'!$B$14</f>
        <v>63.67248</v>
      </c>
      <c r="N6" s="80">
        <f>N7/'Start Here'!$B$14</f>
        <v>64.945929599999999</v>
      </c>
      <c r="O6" s="80">
        <f>O7/'Start Here'!$B$14</f>
        <v>66.244848191999992</v>
      </c>
      <c r="Q6" s="256"/>
      <c r="R6" s="251"/>
      <c r="S6" s="251"/>
      <c r="T6" s="257"/>
    </row>
    <row r="7" spans="2:20" ht="12.75">
      <c r="B7" s="71"/>
      <c r="E7" s="72"/>
      <c r="G7" s="81" t="s">
        <v>25</v>
      </c>
      <c r="H7" s="82"/>
      <c r="I7" s="83">
        <f>'1st Year'!Z6</f>
        <v>12900000</v>
      </c>
      <c r="J7" s="83">
        <f>Detail!Z6</f>
        <v>18000000</v>
      </c>
      <c r="K7" s="83">
        <f>Detail!AB6</f>
        <v>18360000</v>
      </c>
      <c r="L7" s="83">
        <f>Detail!AC6</f>
        <v>18727200</v>
      </c>
      <c r="M7" s="83">
        <f>Detail!AD6</f>
        <v>19101744</v>
      </c>
      <c r="N7" s="83">
        <f>Detail!AE6</f>
        <v>19483778.879999999</v>
      </c>
      <c r="O7" s="84">
        <f>Detail!AF6</f>
        <v>19873454.457599998</v>
      </c>
      <c r="Q7" s="71" t="s">
        <v>166</v>
      </c>
      <c r="R7" s="64">
        <v>352</v>
      </c>
      <c r="S7" s="64"/>
      <c r="T7" s="85">
        <v>3</v>
      </c>
    </row>
    <row r="8" spans="2:20" ht="12.75">
      <c r="B8" s="71" t="s">
        <v>167</v>
      </c>
      <c r="E8" s="86">
        <f>Startup!G61</f>
        <v>64403.255099999995</v>
      </c>
      <c r="G8" s="73"/>
      <c r="I8" s="58"/>
      <c r="J8" s="58"/>
      <c r="K8" s="58"/>
      <c r="L8" s="58"/>
      <c r="M8" s="58"/>
      <c r="N8" s="58"/>
      <c r="O8" s="87"/>
      <c r="Q8" s="71" t="s">
        <v>168</v>
      </c>
      <c r="R8" s="64">
        <v>2200</v>
      </c>
      <c r="S8" s="64"/>
      <c r="T8" s="88">
        <f>J6</f>
        <v>60</v>
      </c>
    </row>
    <row r="9" spans="2:20" ht="12.75">
      <c r="B9" s="71" t="s">
        <v>169</v>
      </c>
      <c r="E9" s="86">
        <v>30000</v>
      </c>
      <c r="G9" s="81" t="s">
        <v>170</v>
      </c>
      <c r="H9" s="82"/>
      <c r="I9" s="83">
        <f>'1st Year'!Z10</f>
        <v>348344.31</v>
      </c>
      <c r="J9" s="83">
        <f>Detail!Z9</f>
        <v>477014.31</v>
      </c>
      <c r="K9" s="83">
        <f>Detail!AB9</f>
        <v>486554.59620000003</v>
      </c>
      <c r="L9" s="83">
        <f>Detail!AC9</f>
        <v>496285.68812400004</v>
      </c>
      <c r="M9" s="83">
        <f>Detail!AD9</f>
        <v>506211.40188648005</v>
      </c>
      <c r="N9" s="83">
        <f>Detail!AE9</f>
        <v>516335.62992420967</v>
      </c>
      <c r="O9" s="84">
        <f>Detail!AF9</f>
        <v>526662.34252269391</v>
      </c>
      <c r="Q9" s="71" t="s">
        <v>171</v>
      </c>
      <c r="R9" s="26">
        <f>'Start Here'!B11</f>
        <v>204698205</v>
      </c>
      <c r="S9" s="64"/>
      <c r="T9" s="86">
        <f>J9</f>
        <v>477014.31</v>
      </c>
    </row>
    <row r="10" spans="2:20" ht="25.5">
      <c r="B10" s="71" t="s">
        <v>172</v>
      </c>
      <c r="E10" s="89">
        <v>0.06</v>
      </c>
      <c r="G10" s="73" t="s">
        <v>173</v>
      </c>
      <c r="I10" s="90">
        <f>'1st Year'!Z75</f>
        <v>255074.50169999999</v>
      </c>
      <c r="J10" s="90">
        <f>Detail!Z78</f>
        <v>302221.26610000001</v>
      </c>
      <c r="K10" s="90">
        <f>Detail!AB78</f>
        <v>308265.691422</v>
      </c>
      <c r="L10" s="90">
        <f>Detail!AC78</f>
        <v>314431.00525044004</v>
      </c>
      <c r="M10" s="90">
        <f>Detail!AD78</f>
        <v>320719.62535544886</v>
      </c>
      <c r="N10" s="90">
        <f>Detail!AE78</f>
        <v>327134.01786255784</v>
      </c>
      <c r="O10" s="91">
        <f>Detail!AF78</f>
        <v>333676.69821980898</v>
      </c>
      <c r="Q10" s="71" t="s">
        <v>174</v>
      </c>
      <c r="R10" s="26">
        <v>14030074</v>
      </c>
      <c r="S10" s="64"/>
      <c r="T10" s="86">
        <f>Detail!Z64</f>
        <v>180000</v>
      </c>
    </row>
    <row r="11" spans="2:20" ht="12.75">
      <c r="B11" s="71" t="s">
        <v>175</v>
      </c>
      <c r="E11" s="89">
        <v>0.01</v>
      </c>
      <c r="G11" s="73"/>
      <c r="I11" s="58"/>
      <c r="J11" s="58"/>
      <c r="K11" s="58"/>
      <c r="L11" s="58"/>
      <c r="M11" s="58"/>
      <c r="N11" s="58"/>
      <c r="O11" s="87"/>
      <c r="Q11" s="71" t="s">
        <v>176</v>
      </c>
      <c r="R11" s="26">
        <f>R9-R10</f>
        <v>190668131</v>
      </c>
      <c r="S11" s="64"/>
      <c r="T11" s="92">
        <f>T9-T10</f>
        <v>297014.31</v>
      </c>
    </row>
    <row r="12" spans="2:20" ht="12.75">
      <c r="B12" s="71"/>
      <c r="E12" s="72"/>
      <c r="G12" s="93" t="s">
        <v>177</v>
      </c>
      <c r="H12" s="82"/>
      <c r="I12" s="94">
        <f t="shared" ref="I12:O12" si="0">I9-I10</f>
        <v>93269.808300000004</v>
      </c>
      <c r="J12" s="94">
        <f t="shared" si="0"/>
        <v>174793.04389999999</v>
      </c>
      <c r="K12" s="94">
        <f t="shared" si="0"/>
        <v>178288.90477800003</v>
      </c>
      <c r="L12" s="94">
        <f t="shared" si="0"/>
        <v>181854.68287356</v>
      </c>
      <c r="M12" s="94">
        <f t="shared" si="0"/>
        <v>185491.77653103118</v>
      </c>
      <c r="N12" s="94">
        <f t="shared" si="0"/>
        <v>189201.61206165183</v>
      </c>
      <c r="O12" s="95">
        <f t="shared" si="0"/>
        <v>192985.64430288493</v>
      </c>
      <c r="Q12" s="71" t="s">
        <v>173</v>
      </c>
      <c r="R12" s="26">
        <f>R11-R13</f>
        <v>190398131</v>
      </c>
      <c r="S12" s="64"/>
      <c r="T12" s="86">
        <f>J10</f>
        <v>302221.26610000001</v>
      </c>
    </row>
    <row r="13" spans="2:20" ht="12.75">
      <c r="B13" s="256" t="s">
        <v>178</v>
      </c>
      <c r="C13" s="251"/>
      <c r="D13" s="251"/>
      <c r="E13" s="257"/>
      <c r="G13" s="81" t="s">
        <v>179</v>
      </c>
      <c r="I13" s="58"/>
      <c r="J13" s="58"/>
      <c r="K13" s="58"/>
      <c r="L13" s="58"/>
      <c r="M13" s="58"/>
      <c r="N13" s="58"/>
      <c r="O13" s="87"/>
      <c r="Q13" s="71" t="s">
        <v>180</v>
      </c>
      <c r="R13" s="26">
        <v>270000</v>
      </c>
      <c r="S13" s="64"/>
      <c r="T13" s="86">
        <f>J12</f>
        <v>174793.04389999999</v>
      </c>
    </row>
    <row r="14" spans="2:20" ht="12.75">
      <c r="B14" s="263" t="s">
        <v>181</v>
      </c>
      <c r="C14" s="251"/>
      <c r="D14" s="251"/>
      <c r="E14" s="257"/>
      <c r="G14" s="96">
        <v>0.85</v>
      </c>
      <c r="H14" s="82"/>
      <c r="I14" s="83">
        <f t="shared" ref="I14:O14" si="1">I12*$G$14</f>
        <v>79279.337054999996</v>
      </c>
      <c r="J14" s="83">
        <f t="shared" si="1"/>
        <v>148574.08731499998</v>
      </c>
      <c r="K14" s="83">
        <f t="shared" si="1"/>
        <v>151545.56906130002</v>
      </c>
      <c r="L14" s="83">
        <f t="shared" si="1"/>
        <v>154576.48044252599</v>
      </c>
      <c r="M14" s="83">
        <f t="shared" si="1"/>
        <v>157668.01005137651</v>
      </c>
      <c r="N14" s="83">
        <f t="shared" si="1"/>
        <v>160821.37025240404</v>
      </c>
      <c r="O14" s="84">
        <f t="shared" si="1"/>
        <v>164037.79765745217</v>
      </c>
      <c r="Q14" s="256"/>
      <c r="R14" s="251"/>
      <c r="S14" s="251"/>
      <c r="T14" s="257"/>
    </row>
    <row r="15" spans="2:20" ht="25.5">
      <c r="B15" s="71" t="s">
        <v>182</v>
      </c>
      <c r="E15" s="88">
        <f>'Start Here'!B32/12</f>
        <v>0</v>
      </c>
      <c r="G15" s="81" t="s">
        <v>183</v>
      </c>
      <c r="I15" s="58">
        <f>I14</f>
        <v>79279.337054999996</v>
      </c>
      <c r="J15" s="58">
        <f t="shared" ref="J15:O15" si="2">I15+J14</f>
        <v>227853.42436999996</v>
      </c>
      <c r="K15" s="58">
        <f t="shared" si="2"/>
        <v>379398.99343129998</v>
      </c>
      <c r="L15" s="58">
        <f t="shared" si="2"/>
        <v>533975.47387382598</v>
      </c>
      <c r="M15" s="58">
        <f t="shared" si="2"/>
        <v>691643.48392520251</v>
      </c>
      <c r="N15" s="58">
        <f t="shared" si="2"/>
        <v>852464.85417760652</v>
      </c>
      <c r="O15" s="87">
        <f t="shared" si="2"/>
        <v>1016502.6518350587</v>
      </c>
      <c r="Q15" s="71" t="s">
        <v>184</v>
      </c>
      <c r="R15" s="86">
        <v>6204</v>
      </c>
      <c r="S15" s="86"/>
      <c r="T15" s="86">
        <f>E31</f>
        <v>7950</v>
      </c>
    </row>
    <row r="16" spans="2:20" ht="25.5">
      <c r="B16" s="71"/>
      <c r="E16" s="85"/>
      <c r="G16" s="73"/>
      <c r="I16" s="58"/>
      <c r="J16" s="58"/>
      <c r="K16" s="58"/>
      <c r="L16" s="58"/>
      <c r="M16" s="58"/>
      <c r="N16" s="58"/>
      <c r="O16" s="87"/>
      <c r="Q16" s="97" t="s">
        <v>185</v>
      </c>
      <c r="R16" s="98">
        <f>R13/R8</f>
        <v>122.72727272727273</v>
      </c>
      <c r="S16" s="98"/>
      <c r="T16" s="98">
        <f>T13/T8</f>
        <v>2913.2173983333332</v>
      </c>
    </row>
    <row r="17" spans="2:20" ht="25.5">
      <c r="B17" s="71" t="s">
        <v>99</v>
      </c>
      <c r="E17" s="86">
        <f>'Start Here'!B60</f>
        <v>0</v>
      </c>
      <c r="G17" s="81" t="s">
        <v>186</v>
      </c>
      <c r="H17" s="82">
        <v>2.5</v>
      </c>
      <c r="I17" s="83">
        <f t="shared" ref="I17:O17" si="3">I12*$H$17</f>
        <v>233174.52075000003</v>
      </c>
      <c r="J17" s="83">
        <f t="shared" si="3"/>
        <v>436982.60974999995</v>
      </c>
      <c r="K17" s="83">
        <f t="shared" si="3"/>
        <v>445722.26194500003</v>
      </c>
      <c r="L17" s="83">
        <f t="shared" si="3"/>
        <v>454636.7071839</v>
      </c>
      <c r="M17" s="83">
        <f t="shared" si="3"/>
        <v>463729.44132757792</v>
      </c>
      <c r="N17" s="83">
        <f t="shared" si="3"/>
        <v>473004.03015412961</v>
      </c>
      <c r="O17" s="83">
        <f t="shared" si="3"/>
        <v>482464.11075721233</v>
      </c>
      <c r="Q17" s="71" t="s">
        <v>187</v>
      </c>
      <c r="R17" s="86">
        <f>R13/R7</f>
        <v>767.0454545454545</v>
      </c>
      <c r="S17" s="86"/>
      <c r="T17" s="86">
        <f>T13/T7</f>
        <v>58264.347966666661</v>
      </c>
    </row>
    <row r="18" spans="2:20" ht="25.5">
      <c r="B18" s="71" t="s">
        <v>188</v>
      </c>
      <c r="E18" s="86">
        <f>'Start Here'!E46</f>
        <v>567</v>
      </c>
      <c r="G18" s="73" t="s">
        <v>189</v>
      </c>
      <c r="O18" s="72"/>
      <c r="Q18" s="97" t="s">
        <v>190</v>
      </c>
      <c r="R18" s="99">
        <f>R12/R9</f>
        <v>0.93014069664167309</v>
      </c>
      <c r="S18" s="99"/>
      <c r="T18" s="99">
        <f>T12/T9</f>
        <v>0.63356855290148428</v>
      </c>
    </row>
    <row r="19" spans="2:20" ht="25.5">
      <c r="B19" s="71" t="s">
        <v>191</v>
      </c>
      <c r="E19" s="86">
        <f>'Start Here'!H46</f>
        <v>700</v>
      </c>
      <c r="G19" s="100"/>
      <c r="H19" s="101"/>
      <c r="I19" s="101"/>
      <c r="J19" s="101"/>
      <c r="K19" s="101"/>
      <c r="L19" s="101"/>
      <c r="M19" s="101"/>
      <c r="N19" s="101"/>
      <c r="O19" s="102"/>
      <c r="Q19" s="71" t="s">
        <v>192</v>
      </c>
      <c r="R19" s="103">
        <f>R13/R9</f>
        <v>1.3190149859887634E-3</v>
      </c>
      <c r="S19" s="86"/>
      <c r="T19" s="103">
        <f>T13/T9</f>
        <v>0.36643144709851577</v>
      </c>
    </row>
    <row r="20" spans="2:20" ht="12.75">
      <c r="B20" s="71" t="s">
        <v>193</v>
      </c>
      <c r="E20" s="88">
        <f>'Start Here'!F46</f>
        <v>190.41666666666666</v>
      </c>
      <c r="G20" s="70"/>
      <c r="Q20" s="97"/>
      <c r="R20" s="98"/>
      <c r="S20" s="98"/>
      <c r="T20" s="98"/>
    </row>
    <row r="21" spans="2:20" ht="26.25">
      <c r="B21" s="71"/>
      <c r="E21" s="72"/>
      <c r="G21" s="104" t="s">
        <v>194</v>
      </c>
      <c r="H21" s="105"/>
      <c r="I21" s="106" t="s">
        <v>155</v>
      </c>
      <c r="J21" s="106" t="s">
        <v>156</v>
      </c>
      <c r="K21" s="106" t="s">
        <v>157</v>
      </c>
      <c r="L21" s="106" t="s">
        <v>158</v>
      </c>
      <c r="M21" s="106" t="s">
        <v>159</v>
      </c>
      <c r="N21" s="106" t="s">
        <v>160</v>
      </c>
      <c r="O21" s="107" t="s">
        <v>161</v>
      </c>
      <c r="Q21" s="71" t="s">
        <v>195</v>
      </c>
      <c r="R21" s="103">
        <f>R11/R9</f>
        <v>0.93145971162766183</v>
      </c>
      <c r="S21" s="103"/>
      <c r="T21" s="103">
        <f>T11/T9</f>
        <v>0.62265282984906678</v>
      </c>
    </row>
    <row r="22" spans="2:20" ht="12.75">
      <c r="B22" s="256" t="s">
        <v>196</v>
      </c>
      <c r="C22" s="251"/>
      <c r="D22" s="251"/>
      <c r="E22" s="257"/>
      <c r="G22" s="73" t="s">
        <v>197</v>
      </c>
      <c r="O22" s="72"/>
      <c r="Q22" s="264"/>
      <c r="R22" s="265"/>
      <c r="S22" s="265"/>
      <c r="T22" s="266"/>
    </row>
    <row r="23" spans="2:20" ht="25.5">
      <c r="B23" s="71"/>
      <c r="E23" s="72"/>
      <c r="G23" s="108">
        <v>0.9</v>
      </c>
      <c r="H23" s="109" t="s">
        <v>198</v>
      </c>
      <c r="I23" s="94">
        <f t="shared" ref="I23:O23" si="4">I14*$G$23</f>
        <v>71351.403349500004</v>
      </c>
      <c r="J23" s="94">
        <f t="shared" si="4"/>
        <v>133716.67858349998</v>
      </c>
      <c r="K23" s="94">
        <f t="shared" si="4"/>
        <v>136391.01215517003</v>
      </c>
      <c r="L23" s="94">
        <f t="shared" si="4"/>
        <v>139118.8323982734</v>
      </c>
      <c r="M23" s="94">
        <f t="shared" si="4"/>
        <v>141901.20904623886</v>
      </c>
      <c r="N23" s="94">
        <f t="shared" si="4"/>
        <v>144739.23322716364</v>
      </c>
      <c r="O23" s="95">
        <f t="shared" si="4"/>
        <v>147634.01789170696</v>
      </c>
    </row>
    <row r="24" spans="2:20" ht="25.5">
      <c r="B24" s="71" t="s">
        <v>199</v>
      </c>
      <c r="E24" s="89">
        <v>0.1</v>
      </c>
      <c r="G24" s="110">
        <v>0.1</v>
      </c>
      <c r="H24" s="111" t="s">
        <v>200</v>
      </c>
      <c r="I24" s="112">
        <f t="shared" ref="I24:O24" si="5">I14*$G$24</f>
        <v>7927.9337054999996</v>
      </c>
      <c r="J24" s="112">
        <f t="shared" si="5"/>
        <v>14857.4087315</v>
      </c>
      <c r="K24" s="112">
        <f t="shared" si="5"/>
        <v>15154.556906130003</v>
      </c>
      <c r="L24" s="112">
        <f t="shared" si="5"/>
        <v>15457.648044252601</v>
      </c>
      <c r="M24" s="112">
        <f t="shared" si="5"/>
        <v>15766.801005137651</v>
      </c>
      <c r="N24" s="112">
        <f t="shared" si="5"/>
        <v>16082.137025240405</v>
      </c>
      <c r="O24" s="113">
        <f t="shared" si="5"/>
        <v>16403.779765745217</v>
      </c>
      <c r="Q24" s="44"/>
    </row>
    <row r="25" spans="2:20" ht="12.75">
      <c r="B25" s="71" t="s">
        <v>201</v>
      </c>
      <c r="E25" s="89">
        <f>'Start Here'!B17</f>
        <v>0.2</v>
      </c>
      <c r="G25" s="108">
        <v>0</v>
      </c>
      <c r="H25" s="109"/>
      <c r="I25" s="83">
        <f t="shared" ref="I25:O25" si="6">I14*$G$25</f>
        <v>0</v>
      </c>
      <c r="J25" s="83">
        <f t="shared" si="6"/>
        <v>0</v>
      </c>
      <c r="K25" s="83">
        <f t="shared" si="6"/>
        <v>0</v>
      </c>
      <c r="L25" s="83">
        <f t="shared" si="6"/>
        <v>0</v>
      </c>
      <c r="M25" s="83">
        <f t="shared" si="6"/>
        <v>0</v>
      </c>
      <c r="N25" s="83">
        <f t="shared" si="6"/>
        <v>0</v>
      </c>
      <c r="O25" s="84">
        <f t="shared" si="6"/>
        <v>0</v>
      </c>
      <c r="Q25" s="44"/>
    </row>
    <row r="26" spans="2:20" ht="25.5">
      <c r="B26" s="71" t="s">
        <v>202</v>
      </c>
      <c r="E26" s="85">
        <v>1</v>
      </c>
      <c r="G26" s="114"/>
      <c r="H26" s="111"/>
      <c r="O26" s="72"/>
      <c r="Q26" s="44"/>
    </row>
    <row r="27" spans="2:20" ht="12.75">
      <c r="B27" s="71"/>
      <c r="E27" s="72"/>
      <c r="G27" s="73" t="s">
        <v>203</v>
      </c>
      <c r="H27" s="111"/>
      <c r="O27" s="72"/>
      <c r="Q27" s="44"/>
    </row>
    <row r="28" spans="2:20" ht="25.5">
      <c r="B28" s="256" t="s">
        <v>204</v>
      </c>
      <c r="C28" s="251"/>
      <c r="D28" s="251"/>
      <c r="E28" s="257"/>
      <c r="G28" s="108">
        <v>0.25</v>
      </c>
      <c r="H28" s="109" t="s">
        <v>205</v>
      </c>
      <c r="I28" s="83">
        <f t="shared" ref="I28:O28" si="7">I14*$G$28</f>
        <v>19819.834263749999</v>
      </c>
      <c r="J28" s="83">
        <f t="shared" si="7"/>
        <v>37143.521828749996</v>
      </c>
      <c r="K28" s="83">
        <f t="shared" si="7"/>
        <v>37886.392265325005</v>
      </c>
      <c r="L28" s="83">
        <f t="shared" si="7"/>
        <v>38644.120110631498</v>
      </c>
      <c r="M28" s="83">
        <f t="shared" si="7"/>
        <v>39417.002512844127</v>
      </c>
      <c r="N28" s="83">
        <f t="shared" si="7"/>
        <v>40205.34256310101</v>
      </c>
      <c r="O28" s="84">
        <f t="shared" si="7"/>
        <v>41009.449414363044</v>
      </c>
      <c r="Q28" s="44"/>
    </row>
    <row r="29" spans="2:20" ht="12.75">
      <c r="B29" s="71"/>
      <c r="E29" s="72"/>
      <c r="G29" s="15" t="s">
        <v>206</v>
      </c>
      <c r="H29" s="111"/>
      <c r="Q29" s="44"/>
    </row>
    <row r="30" spans="2:20" ht="12.75">
      <c r="B30" s="71" t="s">
        <v>207</v>
      </c>
      <c r="E30" s="92">
        <f>'Start Here'!B14</f>
        <v>300000</v>
      </c>
      <c r="G30" s="96">
        <v>12</v>
      </c>
      <c r="H30" s="111"/>
      <c r="I30" s="94">
        <f t="shared" ref="I30:O30" si="8">I28/$G$30</f>
        <v>1651.6528553124999</v>
      </c>
      <c r="J30" s="94">
        <f t="shared" si="8"/>
        <v>3095.2934857291662</v>
      </c>
      <c r="K30" s="94">
        <f t="shared" si="8"/>
        <v>3157.1993554437504</v>
      </c>
      <c r="L30" s="94">
        <f t="shared" si="8"/>
        <v>3220.343342552625</v>
      </c>
      <c r="M30" s="94">
        <f t="shared" si="8"/>
        <v>3284.7502094036772</v>
      </c>
      <c r="N30" s="94">
        <f t="shared" si="8"/>
        <v>3350.4452135917509</v>
      </c>
      <c r="O30" s="95">
        <f t="shared" si="8"/>
        <v>3417.4541178635868</v>
      </c>
      <c r="Q30" s="44"/>
    </row>
    <row r="31" spans="2:20" ht="25.5">
      <c r="B31" s="71" t="s">
        <v>208</v>
      </c>
      <c r="E31" s="86">
        <f>'Start Here'!B14*'Start Here'!B20</f>
        <v>7950</v>
      </c>
      <c r="G31" s="115" t="s">
        <v>209</v>
      </c>
      <c r="H31" s="111"/>
      <c r="O31" s="72"/>
      <c r="Q31" s="44"/>
    </row>
    <row r="32" spans="2:20" ht="25.5">
      <c r="B32" s="71" t="s">
        <v>210</v>
      </c>
      <c r="E32" s="86">
        <f>'Start Here'!B14*'Start Here'!B26</f>
        <v>3000</v>
      </c>
      <c r="G32" s="73" t="s">
        <v>197</v>
      </c>
      <c r="H32" s="111"/>
      <c r="O32" s="72"/>
      <c r="Q32" s="44"/>
    </row>
    <row r="33" spans="2:20" ht="12.75">
      <c r="B33" s="71" t="s">
        <v>211</v>
      </c>
      <c r="E33" s="89">
        <f>'Start Here'!B26</f>
        <v>0.01</v>
      </c>
      <c r="G33" s="116">
        <f t="shared" ref="G33:G35" si="9">G23</f>
        <v>0.9</v>
      </c>
      <c r="H33" s="109"/>
      <c r="I33" s="83">
        <f t="shared" ref="I33:O33" si="10">I17*$G$33</f>
        <v>209857.06867500002</v>
      </c>
      <c r="J33" s="83">
        <f t="shared" si="10"/>
        <v>393284.34877499996</v>
      </c>
      <c r="K33" s="83">
        <f t="shared" si="10"/>
        <v>401150.03575050004</v>
      </c>
      <c r="L33" s="83">
        <f t="shared" si="10"/>
        <v>409173.03646551003</v>
      </c>
      <c r="M33" s="83">
        <f t="shared" si="10"/>
        <v>417356.49719482014</v>
      </c>
      <c r="N33" s="83">
        <f t="shared" si="10"/>
        <v>425703.62713871663</v>
      </c>
      <c r="O33" s="84">
        <f t="shared" si="10"/>
        <v>434217.69968149113</v>
      </c>
      <c r="Q33" s="44"/>
    </row>
    <row r="34" spans="2:20" ht="12.75">
      <c r="B34" s="71"/>
      <c r="E34" s="85"/>
      <c r="G34" s="117">
        <f t="shared" si="9"/>
        <v>0.1</v>
      </c>
      <c r="H34" s="111"/>
      <c r="I34" s="58">
        <f t="shared" ref="I34:O34" si="11">I17*$G$34</f>
        <v>23317.452075000005</v>
      </c>
      <c r="J34" s="58">
        <f t="shared" si="11"/>
        <v>43698.260974999997</v>
      </c>
      <c r="K34" s="58">
        <f t="shared" si="11"/>
        <v>44572.226194500006</v>
      </c>
      <c r="L34" s="58">
        <f t="shared" si="11"/>
        <v>45463.67071839</v>
      </c>
      <c r="M34" s="58">
        <f t="shared" si="11"/>
        <v>46372.944132757795</v>
      </c>
      <c r="N34" s="58">
        <f t="shared" si="11"/>
        <v>47300.403015412965</v>
      </c>
      <c r="O34" s="87">
        <f t="shared" si="11"/>
        <v>48246.411075721233</v>
      </c>
      <c r="Q34" s="44"/>
    </row>
    <row r="35" spans="2:20" ht="12.75">
      <c r="B35" s="71" t="s">
        <v>212</v>
      </c>
      <c r="E35" s="86">
        <f>E31-E32</f>
        <v>4950</v>
      </c>
      <c r="G35" s="116">
        <f t="shared" si="9"/>
        <v>0</v>
      </c>
      <c r="H35" s="109"/>
      <c r="I35" s="83">
        <f t="shared" ref="I35:O35" si="12">I17*$G$35</f>
        <v>0</v>
      </c>
      <c r="J35" s="83">
        <f t="shared" si="12"/>
        <v>0</v>
      </c>
      <c r="K35" s="83">
        <f t="shared" si="12"/>
        <v>0</v>
      </c>
      <c r="L35" s="83">
        <f t="shared" si="12"/>
        <v>0</v>
      </c>
      <c r="M35" s="83">
        <f t="shared" si="12"/>
        <v>0</v>
      </c>
      <c r="N35" s="83">
        <f t="shared" si="12"/>
        <v>0</v>
      </c>
      <c r="O35" s="84">
        <f t="shared" si="12"/>
        <v>0</v>
      </c>
      <c r="Q35" s="44"/>
    </row>
    <row r="36" spans="2:20" ht="12.75">
      <c r="B36" s="71"/>
      <c r="E36" s="72"/>
      <c r="G36" s="114"/>
      <c r="H36" s="111"/>
      <c r="O36" s="72"/>
      <c r="Q36" s="44"/>
    </row>
    <row r="37" spans="2:20" ht="12.75">
      <c r="B37" s="256" t="s">
        <v>213</v>
      </c>
      <c r="C37" s="251"/>
      <c r="D37" s="251"/>
      <c r="E37" s="257"/>
      <c r="G37" s="73" t="s">
        <v>203</v>
      </c>
      <c r="H37" s="111"/>
      <c r="O37" s="72"/>
      <c r="Q37" s="44"/>
    </row>
    <row r="38" spans="2:20" ht="12.75">
      <c r="B38" s="71" t="s">
        <v>214</v>
      </c>
      <c r="E38" s="85" t="s">
        <v>155</v>
      </c>
      <c r="G38" s="118">
        <f>G28</f>
        <v>0.25</v>
      </c>
      <c r="H38" s="111"/>
      <c r="I38" s="83">
        <f t="shared" ref="I38:O38" si="13">I17*$G$38</f>
        <v>58293.630187500006</v>
      </c>
      <c r="J38" s="83">
        <f t="shared" si="13"/>
        <v>109245.65243749999</v>
      </c>
      <c r="K38" s="83">
        <f t="shared" si="13"/>
        <v>111430.56548625001</v>
      </c>
      <c r="L38" s="83">
        <f t="shared" si="13"/>
        <v>113659.176795975</v>
      </c>
      <c r="M38" s="83">
        <f t="shared" si="13"/>
        <v>115932.36033189448</v>
      </c>
      <c r="N38" s="83">
        <f t="shared" si="13"/>
        <v>118251.0075385324</v>
      </c>
      <c r="O38" s="84">
        <f t="shared" si="13"/>
        <v>120616.02768930308</v>
      </c>
      <c r="Q38" s="44"/>
    </row>
    <row r="39" spans="2:20" ht="12.75">
      <c r="B39" s="71" t="s">
        <v>215</v>
      </c>
      <c r="E39" s="85" t="s">
        <v>156</v>
      </c>
      <c r="G39" s="93">
        <f>G30</f>
        <v>12</v>
      </c>
      <c r="H39" s="109"/>
      <c r="I39" s="94">
        <f t="shared" ref="I39:O39" si="14">I38/$G$39</f>
        <v>4857.8025156250005</v>
      </c>
      <c r="J39" s="94">
        <f t="shared" si="14"/>
        <v>9103.8043697916655</v>
      </c>
      <c r="K39" s="94">
        <f t="shared" si="14"/>
        <v>9285.8804571875007</v>
      </c>
      <c r="L39" s="94">
        <f t="shared" si="14"/>
        <v>9471.5980663312494</v>
      </c>
      <c r="M39" s="94">
        <f t="shared" si="14"/>
        <v>9661.0300276578728</v>
      </c>
      <c r="N39" s="94">
        <f t="shared" si="14"/>
        <v>9854.2506282110335</v>
      </c>
      <c r="O39" s="95">
        <f t="shared" si="14"/>
        <v>10051.335640775256</v>
      </c>
      <c r="Q39" s="44"/>
    </row>
    <row r="40" spans="2:20" ht="12.75">
      <c r="B40" s="71" t="s">
        <v>216</v>
      </c>
      <c r="E40" s="86">
        <f>O15</f>
        <v>1016502.6518350587</v>
      </c>
      <c r="G40" s="73"/>
      <c r="H40" s="111"/>
      <c r="O40" s="72"/>
      <c r="Q40" s="44"/>
    </row>
    <row r="41" spans="2:20" ht="12.75">
      <c r="B41" s="71" t="s">
        <v>217</v>
      </c>
      <c r="E41" s="86">
        <f>O17</f>
        <v>482464.11075721233</v>
      </c>
      <c r="G41" s="73"/>
      <c r="O41" s="72"/>
      <c r="Q41" s="44"/>
    </row>
    <row r="42" spans="2:20" ht="12.75">
      <c r="B42" s="71" t="s">
        <v>218</v>
      </c>
      <c r="E42" s="86">
        <f>E40+E41</f>
        <v>1498966.762592271</v>
      </c>
      <c r="G42" s="73"/>
      <c r="O42" s="72"/>
      <c r="Q42" s="44"/>
    </row>
    <row r="43" spans="2:20" ht="12.75">
      <c r="B43" s="119" t="s">
        <v>219</v>
      </c>
      <c r="C43" s="101"/>
      <c r="D43" s="101"/>
      <c r="E43" s="120">
        <f>E42/E8</f>
        <v>23.274704986025949</v>
      </c>
      <c r="G43" s="100"/>
      <c r="H43" s="101"/>
      <c r="I43" s="101"/>
      <c r="J43" s="101"/>
      <c r="K43" s="101"/>
      <c r="L43" s="101"/>
      <c r="M43" s="101"/>
      <c r="N43" s="101"/>
      <c r="O43" s="102"/>
      <c r="Q43" s="44"/>
    </row>
    <row r="44" spans="2:20" ht="12.75">
      <c r="B44" s="69"/>
      <c r="G44" s="70"/>
      <c r="Q44" s="44"/>
    </row>
    <row r="45" spans="2:20" ht="12.75" hidden="1">
      <c r="B45" s="69"/>
      <c r="G45" s="70"/>
      <c r="Q45" s="44"/>
    </row>
    <row r="46" spans="2:20" ht="26.25" hidden="1">
      <c r="B46" s="121" t="s">
        <v>220</v>
      </c>
      <c r="C46" s="122"/>
      <c r="D46" s="122"/>
      <c r="E46" s="123">
        <v>75000</v>
      </c>
      <c r="G46" s="70" t="s">
        <v>221</v>
      </c>
      <c r="H46" s="124">
        <v>0.01</v>
      </c>
      <c r="I46" s="124">
        <v>0.05</v>
      </c>
      <c r="J46" s="124">
        <v>0.1</v>
      </c>
      <c r="K46" s="124">
        <v>0.2</v>
      </c>
      <c r="L46" s="124">
        <v>0.5</v>
      </c>
      <c r="M46" s="124">
        <v>1</v>
      </c>
      <c r="Q46" s="44"/>
    </row>
    <row r="47" spans="2:20" hidden="1">
      <c r="B47" s="125"/>
      <c r="C47" s="126"/>
      <c r="D47" s="126"/>
      <c r="E47" s="127"/>
      <c r="G47" s="70"/>
      <c r="Q47" s="44"/>
      <c r="T47" s="267" t="s">
        <v>222</v>
      </c>
    </row>
    <row r="48" spans="2:20" hidden="1">
      <c r="B48" s="128">
        <v>100</v>
      </c>
      <c r="C48" s="126"/>
      <c r="D48" s="126"/>
      <c r="E48" s="129">
        <f>E46/B48</f>
        <v>750</v>
      </c>
      <c r="G48" s="130" t="s">
        <v>223</v>
      </c>
      <c r="H48" s="131">
        <f>B48*H46</f>
        <v>1</v>
      </c>
      <c r="I48" s="131">
        <f>B48*I46</f>
        <v>5</v>
      </c>
      <c r="J48" s="131">
        <f>B48*J46</f>
        <v>10</v>
      </c>
      <c r="K48" s="131">
        <f>K46*B48</f>
        <v>20</v>
      </c>
      <c r="L48" s="131">
        <f>B48*L46</f>
        <v>50</v>
      </c>
      <c r="M48" s="132">
        <f>B48*M46</f>
        <v>100</v>
      </c>
      <c r="Q48" s="44"/>
      <c r="T48" s="268"/>
    </row>
    <row r="49" spans="2:20" hidden="1">
      <c r="B49" s="125"/>
      <c r="C49" s="126"/>
      <c r="D49" s="126"/>
      <c r="E49" s="127"/>
      <c r="G49" s="133" t="s">
        <v>224</v>
      </c>
      <c r="H49" s="134">
        <f>H48*E48</f>
        <v>750</v>
      </c>
      <c r="I49" s="134">
        <f>I48*E48</f>
        <v>3750</v>
      </c>
      <c r="J49" s="134">
        <f>J48*E48</f>
        <v>7500</v>
      </c>
      <c r="K49" s="134">
        <f>K48*E48</f>
        <v>15000</v>
      </c>
      <c r="L49" s="134">
        <f>L48*E48</f>
        <v>37500</v>
      </c>
      <c r="M49" s="135">
        <f>M48*E48</f>
        <v>75000</v>
      </c>
      <c r="Q49" s="44"/>
      <c r="T49" s="268"/>
    </row>
    <row r="50" spans="2:20" hidden="1">
      <c r="B50" s="125"/>
      <c r="C50" s="126"/>
      <c r="D50" s="126"/>
      <c r="E50" s="127"/>
      <c r="G50" s="133" t="s">
        <v>225</v>
      </c>
      <c r="M50" s="136"/>
      <c r="Q50" s="44"/>
      <c r="T50" s="268"/>
    </row>
    <row r="51" spans="2:20" hidden="1">
      <c r="B51" s="125"/>
      <c r="C51" s="126"/>
      <c r="D51" s="126"/>
      <c r="E51" s="127"/>
      <c r="G51" s="137"/>
      <c r="H51" s="138"/>
      <c r="I51" s="138"/>
      <c r="J51" s="138"/>
      <c r="K51" s="138"/>
      <c r="L51" s="138"/>
      <c r="M51" s="139"/>
      <c r="Q51" s="44"/>
      <c r="T51" s="268"/>
    </row>
    <row r="52" spans="2:20" hidden="1">
      <c r="B52" s="125"/>
      <c r="C52" s="126"/>
      <c r="D52" s="126"/>
      <c r="E52" s="127"/>
      <c r="G52" s="70"/>
      <c r="Q52" s="44"/>
      <c r="T52" s="268"/>
    </row>
    <row r="53" spans="2:20" hidden="1">
      <c r="B53" s="128">
        <v>1000</v>
      </c>
      <c r="C53" s="126"/>
      <c r="D53" s="126"/>
      <c r="E53" s="129">
        <f>E46/B53</f>
        <v>75</v>
      </c>
      <c r="G53" s="130" t="s">
        <v>223</v>
      </c>
      <c r="H53" s="131">
        <f>B53*H46</f>
        <v>10</v>
      </c>
      <c r="I53" s="131">
        <f t="shared" ref="I53:M53" si="15">$B$53*I46</f>
        <v>50</v>
      </c>
      <c r="J53" s="131">
        <f t="shared" si="15"/>
        <v>100</v>
      </c>
      <c r="K53" s="131">
        <f t="shared" si="15"/>
        <v>200</v>
      </c>
      <c r="L53" s="131">
        <f t="shared" si="15"/>
        <v>500</v>
      </c>
      <c r="M53" s="132">
        <f t="shared" si="15"/>
        <v>1000</v>
      </c>
      <c r="Q53" s="44"/>
      <c r="T53" s="268"/>
    </row>
    <row r="54" spans="2:20" hidden="1">
      <c r="B54" s="125"/>
      <c r="C54" s="126"/>
      <c r="D54" s="126"/>
      <c r="E54" s="127"/>
      <c r="G54" s="133" t="s">
        <v>224</v>
      </c>
      <c r="H54" s="134">
        <f>E53*H53</f>
        <v>750</v>
      </c>
      <c r="I54" s="134">
        <f t="shared" ref="I54:M54" si="16">I53*$E$53</f>
        <v>3750</v>
      </c>
      <c r="J54" s="134">
        <f t="shared" si="16"/>
        <v>7500</v>
      </c>
      <c r="K54" s="134">
        <f t="shared" si="16"/>
        <v>15000</v>
      </c>
      <c r="L54" s="134">
        <f t="shared" si="16"/>
        <v>37500</v>
      </c>
      <c r="M54" s="135">
        <f t="shared" si="16"/>
        <v>75000</v>
      </c>
      <c r="Q54" s="44"/>
      <c r="T54" s="268"/>
    </row>
    <row r="55" spans="2:20" hidden="1">
      <c r="B55" s="125"/>
      <c r="C55" s="126"/>
      <c r="D55" s="126"/>
      <c r="E55" s="127"/>
      <c r="G55" s="133" t="s">
        <v>225</v>
      </c>
      <c r="M55" s="136"/>
      <c r="Q55" s="44"/>
      <c r="T55" s="268"/>
    </row>
    <row r="56" spans="2:20" hidden="1">
      <c r="B56" s="125"/>
      <c r="C56" s="126"/>
      <c r="D56" s="126"/>
      <c r="E56" s="127"/>
      <c r="G56" s="137"/>
      <c r="H56" s="138"/>
      <c r="I56" s="138"/>
      <c r="J56" s="138"/>
      <c r="K56" s="138"/>
      <c r="L56" s="138"/>
      <c r="M56" s="139"/>
      <c r="Q56" s="44"/>
      <c r="T56" s="268"/>
    </row>
    <row r="57" spans="2:20" hidden="1">
      <c r="B57" s="125"/>
      <c r="C57" s="126"/>
      <c r="D57" s="126"/>
      <c r="E57" s="127"/>
      <c r="G57" s="70"/>
      <c r="Q57" s="44"/>
      <c r="T57" s="268"/>
    </row>
    <row r="58" spans="2:20" hidden="1">
      <c r="B58" s="128">
        <v>10000</v>
      </c>
      <c r="C58" s="126"/>
      <c r="D58" s="126"/>
      <c r="E58" s="129">
        <f>E46/B58</f>
        <v>7.5</v>
      </c>
      <c r="G58" s="130" t="s">
        <v>223</v>
      </c>
      <c r="H58" s="131">
        <f>B58*H46</f>
        <v>100</v>
      </c>
      <c r="I58" s="131">
        <f t="shared" ref="I58:M58" si="17">$B$58*I46</f>
        <v>500</v>
      </c>
      <c r="J58" s="131">
        <f t="shared" si="17"/>
        <v>1000</v>
      </c>
      <c r="K58" s="131">
        <f t="shared" si="17"/>
        <v>2000</v>
      </c>
      <c r="L58" s="131">
        <f t="shared" si="17"/>
        <v>5000</v>
      </c>
      <c r="M58" s="132">
        <f t="shared" si="17"/>
        <v>10000</v>
      </c>
      <c r="Q58" s="44"/>
      <c r="T58" s="268"/>
    </row>
    <row r="59" spans="2:20" hidden="1">
      <c r="B59" s="125"/>
      <c r="C59" s="126"/>
      <c r="D59" s="126"/>
      <c r="E59" s="127"/>
      <c r="G59" s="133" t="s">
        <v>224</v>
      </c>
      <c r="H59" s="134">
        <f>E58*H58</f>
        <v>750</v>
      </c>
      <c r="I59" s="134">
        <f t="shared" ref="I59:M59" si="18">I58*$E$58</f>
        <v>3750</v>
      </c>
      <c r="J59" s="134">
        <f t="shared" si="18"/>
        <v>7500</v>
      </c>
      <c r="K59" s="134">
        <f t="shared" si="18"/>
        <v>15000</v>
      </c>
      <c r="L59" s="134">
        <f t="shared" si="18"/>
        <v>37500</v>
      </c>
      <c r="M59" s="135">
        <f t="shared" si="18"/>
        <v>75000</v>
      </c>
      <c r="Q59" s="44"/>
      <c r="T59" s="268"/>
    </row>
    <row r="60" spans="2:20" hidden="1">
      <c r="B60" s="125"/>
      <c r="C60" s="126"/>
      <c r="D60" s="126"/>
      <c r="E60" s="127"/>
      <c r="G60" s="133" t="s">
        <v>225</v>
      </c>
      <c r="M60" s="136"/>
      <c r="Q60" s="44"/>
      <c r="T60" s="268"/>
    </row>
    <row r="61" spans="2:20" hidden="1">
      <c r="B61" s="140"/>
      <c r="C61" s="141"/>
      <c r="D61" s="141"/>
      <c r="E61" s="142"/>
      <c r="G61" s="137"/>
      <c r="H61" s="138"/>
      <c r="I61" s="138"/>
      <c r="J61" s="138"/>
      <c r="K61" s="138"/>
      <c r="L61" s="138"/>
      <c r="M61" s="139"/>
      <c r="Q61" s="44"/>
      <c r="T61" s="269"/>
    </row>
    <row r="62" spans="2:20" ht="12.75" hidden="1">
      <c r="B62" s="69"/>
      <c r="G62" s="70"/>
      <c r="Q62" s="44"/>
    </row>
    <row r="63" spans="2:20" ht="12.75" hidden="1">
      <c r="B63" s="69"/>
      <c r="Q63" s="44"/>
    </row>
    <row r="64" spans="2:20" ht="12.75" hidden="1">
      <c r="B64" s="69"/>
      <c r="G64" s="70"/>
      <c r="Q64" s="44"/>
    </row>
    <row r="65" spans="2:20" ht="12.75" hidden="1">
      <c r="B65" s="69"/>
      <c r="G65" s="70"/>
      <c r="Q65" s="44"/>
    </row>
    <row r="66" spans="2:20" ht="30" hidden="1">
      <c r="B66" s="121" t="s">
        <v>220</v>
      </c>
      <c r="C66" s="122"/>
      <c r="D66" s="122"/>
      <c r="E66" s="123">
        <v>75000</v>
      </c>
      <c r="G66" s="143" t="s">
        <v>226</v>
      </c>
      <c r="H66" s="144">
        <v>1</v>
      </c>
      <c r="I66" s="144">
        <v>5</v>
      </c>
      <c r="J66" s="144">
        <v>10</v>
      </c>
      <c r="K66" s="144">
        <v>25</v>
      </c>
      <c r="L66" s="144">
        <v>100</v>
      </c>
      <c r="M66" s="144">
        <v>250</v>
      </c>
      <c r="N66" s="144">
        <v>350</v>
      </c>
      <c r="O66" s="144">
        <v>500</v>
      </c>
      <c r="P66" s="145"/>
      <c r="Q66" s="144">
        <v>1000</v>
      </c>
      <c r="T66" s="267" t="s">
        <v>227</v>
      </c>
    </row>
    <row r="67" spans="2:20" ht="15.75" hidden="1">
      <c r="B67" s="125"/>
      <c r="C67" s="126"/>
      <c r="D67" s="126"/>
      <c r="E67" s="127"/>
      <c r="G67" s="143"/>
      <c r="H67" s="146"/>
      <c r="I67" s="146"/>
      <c r="J67" s="146"/>
      <c r="K67" s="146"/>
      <c r="L67" s="146"/>
      <c r="M67" s="146"/>
      <c r="N67" s="146"/>
      <c r="O67" s="146"/>
      <c r="Q67" s="146"/>
      <c r="T67" s="268"/>
    </row>
    <row r="68" spans="2:20" ht="15.75" hidden="1">
      <c r="B68" s="258">
        <v>100</v>
      </c>
      <c r="C68" s="122"/>
      <c r="D68" s="122"/>
      <c r="E68" s="260">
        <f>E66/B68</f>
        <v>750</v>
      </c>
      <c r="F68" s="131"/>
      <c r="G68" s="147" t="s">
        <v>228</v>
      </c>
      <c r="H68" s="148">
        <f t="shared" ref="H68:L68" si="19">H66*$E$68</f>
        <v>750</v>
      </c>
      <c r="I68" s="149">
        <f t="shared" si="19"/>
        <v>3750</v>
      </c>
      <c r="J68" s="149">
        <f t="shared" si="19"/>
        <v>7500</v>
      </c>
      <c r="K68" s="149">
        <f t="shared" si="19"/>
        <v>18750</v>
      </c>
      <c r="L68" s="149">
        <f t="shared" si="19"/>
        <v>75000</v>
      </c>
      <c r="M68" s="149"/>
      <c r="N68" s="149"/>
      <c r="O68" s="149"/>
      <c r="P68" s="131"/>
      <c r="Q68" s="149"/>
      <c r="T68" s="268"/>
    </row>
    <row r="69" spans="2:20" ht="15.75" hidden="1">
      <c r="B69" s="259"/>
      <c r="C69" s="141"/>
      <c r="D69" s="141"/>
      <c r="E69" s="259"/>
      <c r="F69" s="138"/>
      <c r="G69" s="150" t="s">
        <v>229</v>
      </c>
      <c r="H69" s="151">
        <f t="shared" ref="H69:L69" si="20">H66/$B$68</f>
        <v>0.01</v>
      </c>
      <c r="I69" s="151">
        <f t="shared" si="20"/>
        <v>0.05</v>
      </c>
      <c r="J69" s="151">
        <f t="shared" si="20"/>
        <v>0.1</v>
      </c>
      <c r="K69" s="151">
        <f t="shared" si="20"/>
        <v>0.25</v>
      </c>
      <c r="L69" s="151">
        <f t="shared" si="20"/>
        <v>1</v>
      </c>
      <c r="M69" s="151"/>
      <c r="N69" s="151"/>
      <c r="O69" s="151"/>
      <c r="P69" s="138"/>
      <c r="Q69" s="151"/>
      <c r="T69" s="268"/>
    </row>
    <row r="70" spans="2:20" ht="15.75" hidden="1">
      <c r="B70" s="125"/>
      <c r="C70" s="126"/>
      <c r="D70" s="126"/>
      <c r="E70" s="127"/>
      <c r="G70" s="143"/>
      <c r="H70" s="146"/>
      <c r="I70" s="146"/>
      <c r="J70" s="146"/>
      <c r="K70" s="146"/>
      <c r="L70" s="146"/>
      <c r="M70" s="146"/>
      <c r="N70" s="146"/>
      <c r="O70" s="146"/>
      <c r="Q70" s="146"/>
      <c r="T70" s="268"/>
    </row>
    <row r="71" spans="2:20" ht="15.75" hidden="1">
      <c r="B71" s="125"/>
      <c r="C71" s="126"/>
      <c r="D71" s="126"/>
      <c r="E71" s="127"/>
      <c r="G71" s="143"/>
      <c r="H71" s="146"/>
      <c r="I71" s="146"/>
      <c r="J71" s="146"/>
      <c r="K71" s="146"/>
      <c r="L71" s="146"/>
      <c r="M71" s="146"/>
      <c r="N71" s="146"/>
      <c r="O71" s="146"/>
      <c r="Q71" s="146"/>
      <c r="T71" s="268"/>
    </row>
    <row r="72" spans="2:20" ht="15.75" hidden="1">
      <c r="B72" s="125"/>
      <c r="C72" s="126"/>
      <c r="D72" s="126"/>
      <c r="E72" s="127"/>
      <c r="G72" s="143"/>
      <c r="H72" s="146"/>
      <c r="I72" s="146"/>
      <c r="J72" s="146"/>
      <c r="K72" s="146"/>
      <c r="L72" s="146"/>
      <c r="M72" s="146"/>
      <c r="N72" s="146"/>
      <c r="O72" s="146"/>
      <c r="Q72" s="146"/>
      <c r="T72" s="268"/>
    </row>
    <row r="73" spans="2:20" ht="15.75" hidden="1">
      <c r="B73" s="152">
        <v>1000</v>
      </c>
      <c r="C73" s="122"/>
      <c r="D73" s="122"/>
      <c r="E73" s="260">
        <f>E66/B73</f>
        <v>75</v>
      </c>
      <c r="F73" s="131"/>
      <c r="G73" s="147" t="s">
        <v>228</v>
      </c>
      <c r="H73" s="149">
        <f t="shared" ref="H73:M73" si="21">H66*$E$73</f>
        <v>75</v>
      </c>
      <c r="I73" s="149">
        <f t="shared" si="21"/>
        <v>375</v>
      </c>
      <c r="J73" s="149">
        <f t="shared" si="21"/>
        <v>750</v>
      </c>
      <c r="K73" s="149">
        <f t="shared" si="21"/>
        <v>1875</v>
      </c>
      <c r="L73" s="149">
        <f t="shared" si="21"/>
        <v>7500</v>
      </c>
      <c r="M73" s="149">
        <f t="shared" si="21"/>
        <v>18750</v>
      </c>
      <c r="N73" s="149"/>
      <c r="O73" s="149"/>
      <c r="P73" s="131"/>
      <c r="Q73" s="149"/>
      <c r="T73" s="268"/>
    </row>
    <row r="74" spans="2:20" ht="15.75" hidden="1">
      <c r="B74" s="140"/>
      <c r="C74" s="141"/>
      <c r="D74" s="141"/>
      <c r="E74" s="259"/>
      <c r="F74" s="138"/>
      <c r="G74" s="150" t="s">
        <v>229</v>
      </c>
      <c r="H74" s="151">
        <f t="shared" ref="H74:M74" si="22">H66/$B$73</f>
        <v>1E-3</v>
      </c>
      <c r="I74" s="151">
        <f t="shared" si="22"/>
        <v>5.0000000000000001E-3</v>
      </c>
      <c r="J74" s="151">
        <f t="shared" si="22"/>
        <v>0.01</v>
      </c>
      <c r="K74" s="151">
        <f t="shared" si="22"/>
        <v>2.5000000000000001E-2</v>
      </c>
      <c r="L74" s="151">
        <f t="shared" si="22"/>
        <v>0.1</v>
      </c>
      <c r="M74" s="151">
        <f t="shared" si="22"/>
        <v>0.25</v>
      </c>
      <c r="N74" s="151"/>
      <c r="O74" s="151"/>
      <c r="P74" s="138"/>
      <c r="Q74" s="151"/>
      <c r="T74" s="268"/>
    </row>
    <row r="75" spans="2:20" ht="15.75" hidden="1">
      <c r="B75" s="125"/>
      <c r="C75" s="126"/>
      <c r="D75" s="126"/>
      <c r="E75" s="127"/>
      <c r="G75" s="143"/>
      <c r="H75" s="146"/>
      <c r="I75" s="146"/>
      <c r="J75" s="146"/>
      <c r="K75" s="146"/>
      <c r="L75" s="146"/>
      <c r="M75" s="146"/>
      <c r="N75" s="146"/>
      <c r="O75" s="146"/>
      <c r="Q75" s="146"/>
      <c r="T75" s="268"/>
    </row>
    <row r="76" spans="2:20" ht="15.75" hidden="1">
      <c r="B76" s="125"/>
      <c r="C76" s="126"/>
      <c r="D76" s="126"/>
      <c r="E76" s="127"/>
      <c r="G76" s="143"/>
      <c r="H76" s="146"/>
      <c r="I76" s="146"/>
      <c r="J76" s="146"/>
      <c r="K76" s="146"/>
      <c r="L76" s="146"/>
      <c r="M76" s="146"/>
      <c r="N76" s="146"/>
      <c r="O76" s="146"/>
      <c r="Q76" s="146"/>
      <c r="T76" s="268"/>
    </row>
    <row r="77" spans="2:20" ht="15.75" hidden="1">
      <c r="B77" s="125"/>
      <c r="C77" s="126"/>
      <c r="D77" s="126"/>
      <c r="E77" s="127"/>
      <c r="G77" s="143"/>
      <c r="H77" s="146"/>
      <c r="I77" s="146"/>
      <c r="J77" s="146"/>
      <c r="K77" s="146"/>
      <c r="L77" s="146"/>
      <c r="M77" s="146"/>
      <c r="N77" s="146"/>
      <c r="O77" s="146"/>
      <c r="Q77" s="146"/>
      <c r="T77" s="268"/>
    </row>
    <row r="78" spans="2:20" ht="15.75" hidden="1">
      <c r="B78" s="152">
        <v>10000</v>
      </c>
      <c r="C78" s="122"/>
      <c r="D78" s="122"/>
      <c r="E78" s="260">
        <f>E66/B78</f>
        <v>7.5</v>
      </c>
      <c r="F78" s="131"/>
      <c r="G78" s="147" t="s">
        <v>228</v>
      </c>
      <c r="H78" s="149">
        <f t="shared" ref="H78:O78" si="23">H66*$E$78</f>
        <v>7.5</v>
      </c>
      <c r="I78" s="149">
        <f t="shared" si="23"/>
        <v>37.5</v>
      </c>
      <c r="J78" s="149">
        <f t="shared" si="23"/>
        <v>75</v>
      </c>
      <c r="K78" s="149">
        <f t="shared" si="23"/>
        <v>187.5</v>
      </c>
      <c r="L78" s="149">
        <f t="shared" si="23"/>
        <v>750</v>
      </c>
      <c r="M78" s="149">
        <f t="shared" si="23"/>
        <v>1875</v>
      </c>
      <c r="N78" s="149">
        <f t="shared" si="23"/>
        <v>2625</v>
      </c>
      <c r="O78" s="149">
        <f t="shared" si="23"/>
        <v>3750</v>
      </c>
      <c r="P78" s="131"/>
      <c r="Q78" s="149">
        <f>Q66*$E$78</f>
        <v>7500</v>
      </c>
      <c r="T78" s="268"/>
    </row>
    <row r="79" spans="2:20" ht="15.75" hidden="1">
      <c r="B79" s="140"/>
      <c r="C79" s="141"/>
      <c r="D79" s="141"/>
      <c r="E79" s="259"/>
      <c r="F79" s="138"/>
      <c r="G79" s="150" t="s">
        <v>229</v>
      </c>
      <c r="H79" s="151">
        <f t="shared" ref="H79:O79" si="24">H66/$B$78</f>
        <v>1E-4</v>
      </c>
      <c r="I79" s="151">
        <f t="shared" si="24"/>
        <v>5.0000000000000001E-4</v>
      </c>
      <c r="J79" s="151">
        <f t="shared" si="24"/>
        <v>1E-3</v>
      </c>
      <c r="K79" s="151">
        <f t="shared" si="24"/>
        <v>2.5000000000000001E-3</v>
      </c>
      <c r="L79" s="151">
        <f t="shared" si="24"/>
        <v>0.01</v>
      </c>
      <c r="M79" s="151">
        <f t="shared" si="24"/>
        <v>2.5000000000000001E-2</v>
      </c>
      <c r="N79" s="151">
        <f t="shared" si="24"/>
        <v>3.5000000000000003E-2</v>
      </c>
      <c r="O79" s="151">
        <f t="shared" si="24"/>
        <v>0.05</v>
      </c>
      <c r="P79" s="138"/>
      <c r="Q79" s="151">
        <f>Q66/$B$78</f>
        <v>0.1</v>
      </c>
      <c r="T79" s="268"/>
    </row>
    <row r="80" spans="2:20" ht="15.75" hidden="1">
      <c r="B80" s="125"/>
      <c r="C80" s="126"/>
      <c r="D80" s="126"/>
      <c r="E80" s="127"/>
      <c r="G80" s="143"/>
      <c r="H80" s="146"/>
      <c r="I80" s="146"/>
      <c r="J80" s="146"/>
      <c r="K80" s="146"/>
      <c r="L80" s="146"/>
      <c r="M80" s="146"/>
      <c r="N80" s="146"/>
      <c r="O80" s="146"/>
      <c r="Q80" s="146"/>
      <c r="T80" s="269"/>
    </row>
    <row r="81" spans="2:17" hidden="1">
      <c r="B81" s="140"/>
      <c r="C81" s="141"/>
      <c r="D81" s="141"/>
      <c r="E81" s="142"/>
      <c r="G81" s="70"/>
      <c r="H81" s="153"/>
      <c r="I81" s="153"/>
      <c r="J81" s="153"/>
      <c r="K81" s="153"/>
      <c r="L81" s="153"/>
      <c r="M81" s="153"/>
      <c r="N81" s="153"/>
      <c r="O81" s="153"/>
      <c r="Q81" s="153"/>
    </row>
    <row r="82" spans="2:17" ht="12.75" hidden="1">
      <c r="B82" s="69"/>
      <c r="G82" s="70"/>
      <c r="Q82" s="44"/>
    </row>
    <row r="83" spans="2:17" ht="12.75" hidden="1">
      <c r="B83" s="69"/>
      <c r="G83" s="70"/>
      <c r="Q83" s="44"/>
    </row>
    <row r="84" spans="2:17" ht="12.75" hidden="1">
      <c r="B84" s="261" t="s">
        <v>230</v>
      </c>
      <c r="C84" s="251"/>
      <c r="D84" s="251"/>
      <c r="E84" s="251"/>
      <c r="G84" s="70"/>
      <c r="Q84" s="44"/>
    </row>
    <row r="85" spans="2:17" ht="12.75" hidden="1">
      <c r="B85" s="251"/>
      <c r="C85" s="251"/>
      <c r="D85" s="251"/>
      <c r="E85" s="251"/>
      <c r="G85" s="70"/>
      <c r="Q85" s="44"/>
    </row>
    <row r="86" spans="2:17" ht="12.75" hidden="1">
      <c r="B86" s="251"/>
      <c r="C86" s="251"/>
      <c r="D86" s="251"/>
      <c r="E86" s="251"/>
      <c r="G86" s="70"/>
      <c r="Q86" s="44"/>
    </row>
    <row r="87" spans="2:17" ht="12.75" hidden="1">
      <c r="B87" s="69"/>
      <c r="G87" s="70"/>
      <c r="Q87" s="44"/>
    </row>
    <row r="88" spans="2:17" ht="28.5" hidden="1">
      <c r="B88" s="154" t="s">
        <v>231</v>
      </c>
      <c r="G88" s="70"/>
      <c r="Q88" s="44"/>
    </row>
    <row r="89" spans="2:17" ht="14.25" hidden="1">
      <c r="B89" s="154"/>
      <c r="G89" s="70"/>
      <c r="Q89" s="44"/>
    </row>
    <row r="90" spans="2:17" ht="14.25" hidden="1">
      <c r="B90" s="154" t="s">
        <v>232</v>
      </c>
      <c r="G90" s="70"/>
      <c r="Q90" s="44"/>
    </row>
    <row r="91" spans="2:17" ht="14.25" hidden="1">
      <c r="B91" s="154"/>
      <c r="G91" s="70"/>
      <c r="Q91" s="44"/>
    </row>
    <row r="92" spans="2:17" ht="28.5" hidden="1">
      <c r="B92" s="154" t="s">
        <v>233</v>
      </c>
      <c r="G92" s="70"/>
      <c r="Q92" s="44"/>
    </row>
    <row r="93" spans="2:17" ht="14.25" hidden="1">
      <c r="B93" s="154"/>
      <c r="K93" s="155">
        <v>30000</v>
      </c>
      <c r="M93" s="156">
        <v>5.0000000000000001E-3</v>
      </c>
      <c r="Q93" s="44"/>
    </row>
    <row r="94" spans="2:17" ht="14.25" hidden="1">
      <c r="B94" s="154"/>
      <c r="Q94" s="44"/>
    </row>
    <row r="95" spans="2:17" ht="39" hidden="1">
      <c r="B95" s="157" t="s">
        <v>234</v>
      </c>
      <c r="E95" s="158" t="s">
        <v>235</v>
      </c>
      <c r="G95" s="158" t="s">
        <v>236</v>
      </c>
      <c r="I95" s="158" t="s">
        <v>237</v>
      </c>
      <c r="K95" s="70" t="s">
        <v>238</v>
      </c>
      <c r="L95" s="159" t="s">
        <v>239</v>
      </c>
      <c r="M95" s="159" t="s">
        <v>240</v>
      </c>
      <c r="O95" s="145" t="s">
        <v>241</v>
      </c>
      <c r="Q95" s="44"/>
    </row>
    <row r="96" spans="2:17" ht="14.25" hidden="1">
      <c r="B96" s="154"/>
      <c r="G96" s="70"/>
      <c r="Q96" s="44"/>
    </row>
    <row r="97" spans="1:17" ht="15.75" hidden="1">
      <c r="B97" s="160" t="s">
        <v>242</v>
      </c>
      <c r="E97" s="161">
        <v>3</v>
      </c>
      <c r="G97" s="162"/>
      <c r="K97" s="163"/>
      <c r="M97" s="134"/>
      <c r="Q97" s="44"/>
    </row>
    <row r="98" spans="1:17" ht="15.75" hidden="1">
      <c r="B98" s="160"/>
      <c r="E98" s="164"/>
      <c r="G98" s="162"/>
      <c r="K98" s="163"/>
      <c r="M98" s="134"/>
      <c r="Q98" s="44"/>
    </row>
    <row r="99" spans="1:17" ht="43.5" hidden="1">
      <c r="A99" s="54" t="s">
        <v>243</v>
      </c>
      <c r="B99" s="160" t="s">
        <v>244</v>
      </c>
      <c r="E99" s="164" t="s">
        <v>245</v>
      </c>
      <c r="G99" s="162">
        <v>0</v>
      </c>
      <c r="K99" s="163">
        <v>0.1</v>
      </c>
      <c r="L99" s="134">
        <f>K93*K99</f>
        <v>3000</v>
      </c>
      <c r="M99" s="134">
        <v>0</v>
      </c>
      <c r="Q99" s="44"/>
    </row>
    <row r="100" spans="1:17" ht="10.5" hidden="1" customHeight="1">
      <c r="B100" s="165"/>
      <c r="C100" s="166"/>
      <c r="D100" s="166"/>
      <c r="E100" s="166"/>
      <c r="F100" s="166"/>
      <c r="G100" s="167"/>
      <c r="H100" s="166"/>
      <c r="I100" s="166"/>
      <c r="J100" s="166"/>
      <c r="K100" s="166"/>
      <c r="L100" s="166"/>
      <c r="M100" s="166"/>
      <c r="Q100" s="44"/>
    </row>
    <row r="101" spans="1:17" ht="12.75" hidden="1">
      <c r="B101" s="69"/>
      <c r="E101" s="69"/>
      <c r="G101" s="168"/>
      <c r="Q101" s="44"/>
    </row>
    <row r="102" spans="1:17" ht="38.25" hidden="1">
      <c r="A102" s="54" t="s">
        <v>246</v>
      </c>
      <c r="B102" s="169" t="s">
        <v>247</v>
      </c>
      <c r="E102" s="69" t="s">
        <v>248</v>
      </c>
      <c r="G102" s="168" t="s">
        <v>249</v>
      </c>
      <c r="K102" s="163">
        <v>0.25</v>
      </c>
      <c r="L102" s="155">
        <f>K93*K102*E97</f>
        <v>22500</v>
      </c>
      <c r="M102" s="170"/>
      <c r="Q102" s="44"/>
    </row>
    <row r="103" spans="1:17" ht="12.75" hidden="1">
      <c r="B103" s="69" t="s">
        <v>250</v>
      </c>
      <c r="E103" s="171">
        <v>1000000</v>
      </c>
      <c r="G103" s="168"/>
      <c r="K103" s="170"/>
      <c r="L103" s="170"/>
      <c r="M103" s="170"/>
      <c r="Q103" s="44"/>
    </row>
    <row r="104" spans="1:17" ht="12.75" hidden="1">
      <c r="E104" s="171">
        <f>K104*E103</f>
        <v>5000</v>
      </c>
      <c r="G104" s="262" t="s">
        <v>251</v>
      </c>
      <c r="K104" s="172">
        <v>5.0000000000000001E-3</v>
      </c>
      <c r="L104" s="170"/>
      <c r="M104" s="173">
        <f>E104*E97</f>
        <v>15000</v>
      </c>
      <c r="Q104" s="44"/>
    </row>
    <row r="105" spans="1:17" ht="12.75" hidden="1">
      <c r="B105" s="69"/>
      <c r="G105" s="251"/>
      <c r="Q105" s="44"/>
    </row>
    <row r="106" spans="1:17" ht="9.75" hidden="1" customHeight="1">
      <c r="B106" s="165"/>
      <c r="C106" s="166"/>
      <c r="D106" s="166"/>
      <c r="E106" s="166"/>
      <c r="F106" s="166"/>
      <c r="G106" s="167"/>
      <c r="H106" s="166"/>
      <c r="I106" s="166"/>
      <c r="J106" s="166"/>
      <c r="K106" s="166"/>
      <c r="L106" s="166"/>
      <c r="M106" s="166"/>
      <c r="Q106" s="44"/>
    </row>
    <row r="107" spans="1:17" ht="63.75" hidden="1">
      <c r="A107" s="54" t="s">
        <v>252</v>
      </c>
      <c r="B107" s="111" t="s">
        <v>253</v>
      </c>
      <c r="E107" s="69" t="s">
        <v>254</v>
      </c>
      <c r="G107" s="168"/>
      <c r="Q107" s="44"/>
    </row>
    <row r="108" spans="1:17" ht="12.75" hidden="1">
      <c r="B108" s="69"/>
      <c r="G108" s="168"/>
      <c r="Q108" s="44"/>
    </row>
    <row r="109" spans="1:17" ht="12.75" hidden="1">
      <c r="B109" s="69" t="s">
        <v>255</v>
      </c>
      <c r="E109" s="54" t="s">
        <v>256</v>
      </c>
      <c r="G109" s="168" t="s">
        <v>257</v>
      </c>
      <c r="K109" s="174">
        <v>0.5</v>
      </c>
      <c r="M109" s="134">
        <f>B110*K109</f>
        <v>75000</v>
      </c>
      <c r="Q109" s="44"/>
    </row>
    <row r="110" spans="1:17" ht="12.75" hidden="1">
      <c r="B110" s="173">
        <v>150000</v>
      </c>
      <c r="G110" s="168"/>
      <c r="K110" s="170"/>
      <c r="Q110" s="44"/>
    </row>
    <row r="111" spans="1:17" ht="25.5" hidden="1">
      <c r="B111" s="173">
        <v>150000</v>
      </c>
      <c r="E111" s="69" t="s">
        <v>258</v>
      </c>
      <c r="G111" s="168" t="s">
        <v>259</v>
      </c>
      <c r="K111" s="174">
        <v>0.1</v>
      </c>
      <c r="M111" s="134">
        <f>B111*K111</f>
        <v>15000</v>
      </c>
      <c r="Q111" s="44"/>
    </row>
    <row r="112" spans="1:17" ht="12.75" hidden="1">
      <c r="B112" s="69"/>
      <c r="G112" s="70"/>
      <c r="Q112" s="44"/>
    </row>
    <row r="113" spans="2:17" ht="12.75" hidden="1">
      <c r="B113" s="69"/>
      <c r="G113" s="70"/>
      <c r="Q113" s="44"/>
    </row>
    <row r="114" spans="2:17" ht="89.25">
      <c r="B114" s="270" t="s">
        <v>7</v>
      </c>
      <c r="G114" s="70"/>
      <c r="Q114" s="44"/>
    </row>
    <row r="115" spans="2:17" ht="12.75">
      <c r="B115" s="69"/>
      <c r="G115" s="70"/>
      <c r="Q115" s="44"/>
    </row>
    <row r="116" spans="2:17" ht="12.75">
      <c r="B116" s="69"/>
      <c r="G116" s="70"/>
      <c r="Q116" s="44"/>
    </row>
    <row r="117" spans="2:17" ht="12.75">
      <c r="B117" s="69"/>
      <c r="G117" s="70"/>
      <c r="Q117" s="44"/>
    </row>
    <row r="118" spans="2:17" ht="12.75">
      <c r="B118" s="69"/>
      <c r="G118" s="70"/>
      <c r="Q118" s="44"/>
    </row>
    <row r="119" spans="2:17" ht="12.75">
      <c r="B119" s="69"/>
      <c r="G119" s="70"/>
      <c r="Q119" s="44"/>
    </row>
    <row r="120" spans="2:17" ht="12.75">
      <c r="B120" s="69"/>
      <c r="G120" s="70"/>
      <c r="Q120" s="44"/>
    </row>
    <row r="121" spans="2:17" ht="12.75">
      <c r="B121" s="69"/>
      <c r="G121" s="70"/>
      <c r="Q121" s="44"/>
    </row>
    <row r="122" spans="2:17" ht="12.75">
      <c r="B122" s="69"/>
      <c r="G122" s="70"/>
      <c r="Q122" s="44"/>
    </row>
    <row r="123" spans="2:17" ht="12.75">
      <c r="B123" s="69"/>
      <c r="G123" s="70"/>
      <c r="Q123" s="44"/>
    </row>
    <row r="124" spans="2:17" ht="12.75">
      <c r="B124" s="69"/>
      <c r="G124" s="70"/>
      <c r="Q124" s="44"/>
    </row>
    <row r="125" spans="2:17" ht="12.75">
      <c r="B125" s="69"/>
      <c r="G125" s="70"/>
      <c r="Q125" s="44"/>
    </row>
    <row r="126" spans="2:17" ht="12.75">
      <c r="B126" s="69"/>
      <c r="G126" s="70"/>
      <c r="Q126" s="44"/>
    </row>
    <row r="127" spans="2:17" ht="12.75">
      <c r="B127" s="69"/>
      <c r="G127" s="70"/>
      <c r="Q127" s="44"/>
    </row>
    <row r="128" spans="2:17" ht="12.75">
      <c r="B128" s="69"/>
      <c r="G128" s="70"/>
      <c r="Q128" s="44"/>
    </row>
    <row r="129" spans="2:17" ht="12.75">
      <c r="B129" s="69"/>
      <c r="G129" s="70"/>
      <c r="Q129" s="44"/>
    </row>
    <row r="130" spans="2:17" ht="12.75">
      <c r="B130" s="69"/>
      <c r="G130" s="70"/>
      <c r="Q130" s="44"/>
    </row>
    <row r="131" spans="2:17" ht="12.75">
      <c r="B131" s="69"/>
      <c r="G131" s="70"/>
      <c r="Q131" s="44"/>
    </row>
    <row r="132" spans="2:17" ht="12.75">
      <c r="B132" s="69"/>
      <c r="G132" s="70"/>
      <c r="Q132" s="44"/>
    </row>
    <row r="133" spans="2:17" ht="12.75">
      <c r="B133" s="69"/>
      <c r="G133" s="70"/>
      <c r="Q133" s="44"/>
    </row>
    <row r="134" spans="2:17" ht="12.75">
      <c r="B134" s="69"/>
      <c r="G134" s="70"/>
      <c r="Q134" s="44"/>
    </row>
    <row r="135" spans="2:17" ht="12.75">
      <c r="B135" s="69"/>
      <c r="G135" s="70"/>
      <c r="Q135" s="44"/>
    </row>
    <row r="136" spans="2:17" ht="12.75">
      <c r="B136" s="69"/>
      <c r="G136" s="70"/>
      <c r="Q136" s="44"/>
    </row>
    <row r="137" spans="2:17" ht="12.75">
      <c r="B137" s="69"/>
      <c r="G137" s="70"/>
      <c r="Q137" s="44"/>
    </row>
    <row r="138" spans="2:17" ht="12.75">
      <c r="B138" s="69"/>
      <c r="G138" s="70"/>
      <c r="Q138" s="44"/>
    </row>
    <row r="139" spans="2:17" ht="12.75">
      <c r="B139" s="69"/>
      <c r="G139" s="70"/>
      <c r="Q139" s="44"/>
    </row>
    <row r="140" spans="2:17" ht="12.75">
      <c r="B140" s="69"/>
      <c r="G140" s="70"/>
      <c r="Q140" s="44"/>
    </row>
    <row r="141" spans="2:17" ht="12.75">
      <c r="B141" s="69"/>
      <c r="G141" s="70"/>
      <c r="Q141" s="44"/>
    </row>
    <row r="142" spans="2:17" ht="12.75">
      <c r="B142" s="69"/>
      <c r="G142" s="70"/>
      <c r="Q142" s="44"/>
    </row>
    <row r="143" spans="2:17" ht="12.75">
      <c r="B143" s="69"/>
      <c r="G143" s="70"/>
      <c r="Q143" s="44"/>
    </row>
    <row r="144" spans="2:17" ht="12.75">
      <c r="B144" s="69"/>
      <c r="G144" s="70"/>
      <c r="Q144" s="44"/>
    </row>
    <row r="145" spans="2:17" ht="12.75">
      <c r="B145" s="69"/>
      <c r="G145" s="70"/>
      <c r="Q145" s="44"/>
    </row>
    <row r="146" spans="2:17" ht="12.75">
      <c r="B146" s="69"/>
      <c r="G146" s="70"/>
      <c r="Q146" s="44"/>
    </row>
    <row r="147" spans="2:17" ht="12.75">
      <c r="B147" s="69"/>
      <c r="G147" s="70"/>
      <c r="Q147" s="44"/>
    </row>
    <row r="148" spans="2:17" ht="12.75">
      <c r="B148" s="69"/>
      <c r="G148" s="70"/>
      <c r="Q148" s="44"/>
    </row>
    <row r="149" spans="2:17" ht="12.75">
      <c r="B149" s="69"/>
      <c r="G149" s="70"/>
      <c r="Q149" s="44"/>
    </row>
    <row r="150" spans="2:17" ht="12.75">
      <c r="B150" s="69"/>
      <c r="G150" s="70"/>
      <c r="Q150" s="44"/>
    </row>
    <row r="151" spans="2:17" ht="12.75">
      <c r="B151" s="69"/>
      <c r="G151" s="70"/>
      <c r="Q151" s="44"/>
    </row>
    <row r="152" spans="2:17" ht="12.75">
      <c r="B152" s="69"/>
      <c r="G152" s="70"/>
      <c r="Q152" s="44"/>
    </row>
    <row r="153" spans="2:17" ht="12.75">
      <c r="B153" s="69"/>
      <c r="G153" s="70"/>
      <c r="Q153" s="44"/>
    </row>
    <row r="154" spans="2:17" ht="12.75">
      <c r="B154" s="69"/>
      <c r="G154" s="70"/>
      <c r="Q154" s="44"/>
    </row>
    <row r="155" spans="2:17" ht="12.75">
      <c r="B155" s="69"/>
      <c r="G155" s="70"/>
      <c r="Q155" s="44"/>
    </row>
    <row r="156" spans="2:17" ht="12.75">
      <c r="B156" s="69"/>
      <c r="G156" s="70"/>
      <c r="Q156" s="44"/>
    </row>
    <row r="157" spans="2:17" ht="12.75">
      <c r="B157" s="69"/>
      <c r="G157" s="70"/>
      <c r="Q157" s="44"/>
    </row>
    <row r="158" spans="2:17" ht="12.75">
      <c r="B158" s="69"/>
      <c r="G158" s="70"/>
      <c r="Q158" s="44"/>
    </row>
    <row r="159" spans="2:17" ht="12.75">
      <c r="B159" s="69"/>
      <c r="G159" s="70"/>
      <c r="Q159" s="44"/>
    </row>
    <row r="160" spans="2:17" ht="12.75">
      <c r="B160" s="69"/>
      <c r="G160" s="70"/>
      <c r="Q160" s="44"/>
    </row>
    <row r="161" spans="2:17" ht="12.75">
      <c r="B161" s="69"/>
      <c r="G161" s="70"/>
      <c r="Q161" s="44"/>
    </row>
    <row r="162" spans="2:17" ht="12.75">
      <c r="B162" s="69"/>
      <c r="G162" s="70"/>
      <c r="Q162" s="44"/>
    </row>
    <row r="163" spans="2:17" ht="12.75">
      <c r="B163" s="69"/>
      <c r="G163" s="70"/>
      <c r="Q163" s="44"/>
    </row>
    <row r="164" spans="2:17" ht="12.75">
      <c r="B164" s="69"/>
      <c r="G164" s="70"/>
      <c r="Q164" s="44"/>
    </row>
    <row r="165" spans="2:17" ht="12.75">
      <c r="B165" s="69"/>
      <c r="G165" s="70"/>
      <c r="Q165" s="44"/>
    </row>
    <row r="166" spans="2:17" ht="12.75">
      <c r="B166" s="69"/>
      <c r="G166" s="70"/>
      <c r="Q166" s="44"/>
    </row>
    <row r="167" spans="2:17" ht="12.75">
      <c r="B167" s="69"/>
      <c r="G167" s="70"/>
      <c r="Q167" s="44"/>
    </row>
    <row r="168" spans="2:17" ht="12.75">
      <c r="B168" s="69"/>
      <c r="G168" s="70"/>
      <c r="Q168" s="44"/>
    </row>
    <row r="169" spans="2:17" ht="12.75">
      <c r="B169" s="69"/>
      <c r="G169" s="70"/>
      <c r="Q169" s="44"/>
    </row>
    <row r="170" spans="2:17" ht="12.75">
      <c r="B170" s="69"/>
      <c r="G170" s="70"/>
      <c r="Q170" s="44"/>
    </row>
    <row r="171" spans="2:17" ht="12.75">
      <c r="B171" s="69"/>
      <c r="G171" s="70"/>
      <c r="Q171" s="44"/>
    </row>
    <row r="172" spans="2:17" ht="12.75">
      <c r="B172" s="69"/>
      <c r="G172" s="70"/>
      <c r="Q172" s="44"/>
    </row>
    <row r="173" spans="2:17" ht="12.75">
      <c r="B173" s="69"/>
      <c r="G173" s="70"/>
      <c r="Q173" s="44"/>
    </row>
    <row r="174" spans="2:17" ht="12.75">
      <c r="B174" s="69"/>
      <c r="G174" s="70"/>
      <c r="Q174" s="44"/>
    </row>
    <row r="175" spans="2:17" ht="12.75">
      <c r="B175" s="69"/>
      <c r="G175" s="70"/>
      <c r="Q175" s="44"/>
    </row>
    <row r="176" spans="2:17" ht="12.75">
      <c r="B176" s="69"/>
      <c r="G176" s="70"/>
      <c r="Q176" s="44"/>
    </row>
    <row r="177" spans="2:17" ht="12.75">
      <c r="B177" s="69"/>
      <c r="G177" s="70"/>
      <c r="Q177" s="44"/>
    </row>
    <row r="178" spans="2:17" ht="12.75">
      <c r="B178" s="69"/>
      <c r="G178" s="70"/>
      <c r="Q178" s="44"/>
    </row>
    <row r="179" spans="2:17" ht="12.75">
      <c r="B179" s="69"/>
      <c r="G179" s="70"/>
      <c r="Q179" s="44"/>
    </row>
    <row r="180" spans="2:17" ht="12.75">
      <c r="B180" s="69"/>
      <c r="G180" s="70"/>
      <c r="Q180" s="44"/>
    </row>
    <row r="181" spans="2:17" ht="12.75">
      <c r="B181" s="69"/>
      <c r="G181" s="70"/>
      <c r="Q181" s="44"/>
    </row>
    <row r="182" spans="2:17" ht="12.75">
      <c r="B182" s="69"/>
      <c r="G182" s="70"/>
      <c r="Q182" s="44"/>
    </row>
    <row r="183" spans="2:17" ht="12.75">
      <c r="B183" s="69"/>
      <c r="G183" s="70"/>
      <c r="Q183" s="44"/>
    </row>
    <row r="184" spans="2:17" ht="12.75">
      <c r="B184" s="69"/>
      <c r="G184" s="70"/>
      <c r="Q184" s="44"/>
    </row>
    <row r="185" spans="2:17" ht="12.75">
      <c r="B185" s="69"/>
      <c r="G185" s="70"/>
      <c r="Q185" s="44"/>
    </row>
    <row r="186" spans="2:17" ht="12.75">
      <c r="B186" s="69"/>
      <c r="G186" s="70"/>
      <c r="Q186" s="44"/>
    </row>
    <row r="187" spans="2:17" ht="12.75">
      <c r="B187" s="69"/>
      <c r="G187" s="70"/>
      <c r="Q187" s="44"/>
    </row>
    <row r="188" spans="2:17" ht="12.75">
      <c r="B188" s="69"/>
      <c r="G188" s="70"/>
      <c r="Q188" s="44"/>
    </row>
    <row r="189" spans="2:17" ht="12.75">
      <c r="B189" s="69"/>
      <c r="G189" s="70"/>
      <c r="Q189" s="44"/>
    </row>
    <row r="190" spans="2:17" ht="12.75">
      <c r="B190" s="69"/>
      <c r="G190" s="70"/>
      <c r="Q190" s="44"/>
    </row>
    <row r="191" spans="2:17" ht="12.75">
      <c r="B191" s="69"/>
      <c r="G191" s="70"/>
      <c r="Q191" s="44"/>
    </row>
    <row r="192" spans="2:17" ht="12.75">
      <c r="B192" s="69"/>
      <c r="G192" s="70"/>
      <c r="Q192" s="44"/>
    </row>
    <row r="193" spans="2:17" ht="12.75">
      <c r="B193" s="69"/>
      <c r="G193" s="70"/>
      <c r="Q193" s="44"/>
    </row>
    <row r="194" spans="2:17" ht="12.75">
      <c r="B194" s="69"/>
      <c r="G194" s="70"/>
      <c r="Q194" s="44"/>
    </row>
    <row r="195" spans="2:17" ht="12.75">
      <c r="B195" s="69"/>
      <c r="G195" s="70"/>
      <c r="Q195" s="44"/>
    </row>
    <row r="196" spans="2:17" ht="12.75">
      <c r="B196" s="69"/>
      <c r="G196" s="70"/>
      <c r="Q196" s="44"/>
    </row>
    <row r="197" spans="2:17" ht="12.75">
      <c r="B197" s="69"/>
      <c r="G197" s="70"/>
      <c r="Q197" s="44"/>
    </row>
    <row r="198" spans="2:17" ht="12.75">
      <c r="B198" s="69"/>
      <c r="G198" s="70"/>
      <c r="Q198" s="44"/>
    </row>
    <row r="199" spans="2:17" ht="12.75">
      <c r="B199" s="69"/>
      <c r="G199" s="70"/>
      <c r="Q199" s="44"/>
    </row>
    <row r="200" spans="2:17" ht="12.75">
      <c r="B200" s="69"/>
      <c r="G200" s="70"/>
      <c r="Q200" s="44"/>
    </row>
    <row r="201" spans="2:17" ht="12.75">
      <c r="B201" s="69"/>
      <c r="G201" s="70"/>
      <c r="Q201" s="44"/>
    </row>
    <row r="202" spans="2:17" ht="12.75">
      <c r="B202" s="69"/>
      <c r="G202" s="70"/>
      <c r="Q202" s="44"/>
    </row>
    <row r="203" spans="2:17" ht="12.75">
      <c r="B203" s="69"/>
      <c r="G203" s="70"/>
      <c r="Q203" s="44"/>
    </row>
    <row r="204" spans="2:17" ht="12.75">
      <c r="B204" s="69"/>
      <c r="G204" s="70"/>
      <c r="Q204" s="44"/>
    </row>
    <row r="205" spans="2:17" ht="12.75">
      <c r="B205" s="69"/>
      <c r="G205" s="70"/>
      <c r="Q205" s="44"/>
    </row>
    <row r="206" spans="2:17" ht="12.75">
      <c r="B206" s="69"/>
      <c r="G206" s="70"/>
      <c r="Q206" s="44"/>
    </row>
    <row r="207" spans="2:17" ht="12.75">
      <c r="B207" s="69"/>
      <c r="G207" s="70"/>
      <c r="Q207" s="44"/>
    </row>
    <row r="208" spans="2:17" ht="12.75">
      <c r="B208" s="69"/>
      <c r="G208" s="70"/>
      <c r="Q208" s="44"/>
    </row>
    <row r="209" spans="2:17" ht="12.75">
      <c r="B209" s="69"/>
      <c r="G209" s="70"/>
      <c r="Q209" s="44"/>
    </row>
    <row r="210" spans="2:17" ht="12.75">
      <c r="B210" s="69"/>
      <c r="G210" s="70"/>
      <c r="Q210" s="44"/>
    </row>
    <row r="211" spans="2:17" ht="12.75">
      <c r="B211" s="69"/>
      <c r="G211" s="70"/>
      <c r="Q211" s="44"/>
    </row>
    <row r="212" spans="2:17" ht="12.75">
      <c r="B212" s="69"/>
      <c r="G212" s="70"/>
      <c r="Q212" s="44"/>
    </row>
    <row r="213" spans="2:17" ht="12.75">
      <c r="B213" s="69"/>
      <c r="G213" s="70"/>
      <c r="Q213" s="44"/>
    </row>
    <row r="214" spans="2:17" ht="12.75">
      <c r="B214" s="69"/>
      <c r="G214" s="70"/>
      <c r="Q214" s="44"/>
    </row>
    <row r="215" spans="2:17" ht="12.75">
      <c r="B215" s="69"/>
      <c r="G215" s="70"/>
      <c r="Q215" s="44"/>
    </row>
    <row r="216" spans="2:17" ht="12.75">
      <c r="B216" s="69"/>
      <c r="G216" s="70"/>
      <c r="Q216" s="44"/>
    </row>
    <row r="217" spans="2:17" ht="12.75">
      <c r="B217" s="69"/>
      <c r="G217" s="70"/>
      <c r="Q217" s="44"/>
    </row>
    <row r="218" spans="2:17" ht="12.75">
      <c r="B218" s="69"/>
      <c r="G218" s="70"/>
      <c r="Q218" s="44"/>
    </row>
    <row r="219" spans="2:17" ht="12.75">
      <c r="B219" s="69"/>
      <c r="G219" s="70"/>
      <c r="Q219" s="44"/>
    </row>
    <row r="220" spans="2:17" ht="12.75">
      <c r="B220" s="69"/>
      <c r="G220" s="70"/>
      <c r="Q220" s="44"/>
    </row>
    <row r="221" spans="2:17" ht="12.75">
      <c r="B221" s="69"/>
      <c r="G221" s="70"/>
      <c r="Q221" s="44"/>
    </row>
    <row r="222" spans="2:17" ht="12.75">
      <c r="B222" s="69"/>
      <c r="G222" s="70"/>
      <c r="Q222" s="44"/>
    </row>
    <row r="223" spans="2:17" ht="12.75">
      <c r="B223" s="69"/>
      <c r="G223" s="70"/>
      <c r="Q223" s="44"/>
    </row>
    <row r="224" spans="2:17" ht="12.75">
      <c r="B224" s="69"/>
      <c r="G224" s="70"/>
      <c r="Q224" s="44"/>
    </row>
    <row r="225" spans="2:17" ht="12.75">
      <c r="B225" s="69"/>
      <c r="G225" s="70"/>
      <c r="Q225" s="44"/>
    </row>
    <row r="226" spans="2:17" ht="12.75">
      <c r="B226" s="69"/>
      <c r="G226" s="70"/>
      <c r="Q226" s="44"/>
    </row>
    <row r="227" spans="2:17" ht="12.75">
      <c r="B227" s="69"/>
      <c r="G227" s="70"/>
      <c r="Q227" s="44"/>
    </row>
    <row r="228" spans="2:17" ht="12.75">
      <c r="B228" s="69"/>
      <c r="G228" s="70"/>
      <c r="Q228" s="44"/>
    </row>
    <row r="229" spans="2:17" ht="12.75">
      <c r="B229" s="69"/>
      <c r="G229" s="70"/>
      <c r="Q229" s="44"/>
    </row>
    <row r="230" spans="2:17" ht="12.75">
      <c r="B230" s="69"/>
      <c r="G230" s="70"/>
      <c r="Q230" s="44"/>
    </row>
    <row r="231" spans="2:17" ht="12.75">
      <c r="B231" s="69"/>
      <c r="G231" s="70"/>
      <c r="Q231" s="44"/>
    </row>
    <row r="232" spans="2:17" ht="12.75">
      <c r="B232" s="69"/>
      <c r="G232" s="70"/>
      <c r="Q232" s="44"/>
    </row>
    <row r="233" spans="2:17" ht="12.75">
      <c r="B233" s="69"/>
      <c r="G233" s="70"/>
      <c r="Q233" s="44"/>
    </row>
    <row r="234" spans="2:17" ht="12.75">
      <c r="B234" s="69"/>
      <c r="G234" s="70"/>
      <c r="Q234" s="44"/>
    </row>
    <row r="235" spans="2:17" ht="12.75">
      <c r="B235" s="69"/>
      <c r="G235" s="70"/>
      <c r="Q235" s="44"/>
    </row>
    <row r="236" spans="2:17" ht="12.75">
      <c r="B236" s="69"/>
      <c r="G236" s="70"/>
      <c r="Q236" s="44"/>
    </row>
    <row r="237" spans="2:17" ht="12.75">
      <c r="B237" s="69"/>
      <c r="G237" s="70"/>
      <c r="Q237" s="44"/>
    </row>
    <row r="238" spans="2:17" ht="12.75">
      <c r="B238" s="69"/>
      <c r="G238" s="70"/>
      <c r="Q238" s="44"/>
    </row>
    <row r="239" spans="2:17" ht="12.75">
      <c r="B239" s="69"/>
      <c r="G239" s="70"/>
      <c r="Q239" s="44"/>
    </row>
    <row r="240" spans="2:17" ht="12.75">
      <c r="B240" s="69"/>
      <c r="G240" s="70"/>
      <c r="Q240" s="44"/>
    </row>
    <row r="241" spans="2:17" ht="12.75">
      <c r="B241" s="69"/>
      <c r="G241" s="70"/>
      <c r="Q241" s="44"/>
    </row>
    <row r="242" spans="2:17" ht="12.75">
      <c r="B242" s="69"/>
      <c r="G242" s="70"/>
      <c r="Q242" s="44"/>
    </row>
    <row r="243" spans="2:17" ht="12.75">
      <c r="B243" s="69"/>
      <c r="G243" s="70"/>
      <c r="Q243" s="44"/>
    </row>
    <row r="244" spans="2:17" ht="12.75">
      <c r="B244" s="69"/>
      <c r="G244" s="70"/>
      <c r="Q244" s="44"/>
    </row>
    <row r="245" spans="2:17" ht="12.75">
      <c r="B245" s="69"/>
      <c r="G245" s="70"/>
      <c r="Q245" s="44"/>
    </row>
    <row r="246" spans="2:17" ht="12.75">
      <c r="B246" s="69"/>
      <c r="G246" s="70"/>
      <c r="Q246" s="44"/>
    </row>
    <row r="247" spans="2:17" ht="12.75">
      <c r="B247" s="69"/>
      <c r="G247" s="70"/>
      <c r="Q247" s="44"/>
    </row>
    <row r="248" spans="2:17" ht="12.75">
      <c r="B248" s="69"/>
      <c r="G248" s="70"/>
      <c r="Q248" s="44"/>
    </row>
    <row r="249" spans="2:17" ht="12.75">
      <c r="B249" s="69"/>
      <c r="G249" s="70"/>
      <c r="Q249" s="44"/>
    </row>
    <row r="250" spans="2:17" ht="12.75">
      <c r="B250" s="69"/>
      <c r="G250" s="70"/>
      <c r="Q250" s="44"/>
    </row>
    <row r="251" spans="2:17" ht="12.75">
      <c r="B251" s="69"/>
      <c r="G251" s="70"/>
      <c r="Q251" s="44"/>
    </row>
    <row r="252" spans="2:17" ht="12.75">
      <c r="B252" s="69"/>
      <c r="G252" s="70"/>
      <c r="Q252" s="44"/>
    </row>
    <row r="253" spans="2:17" ht="12.75">
      <c r="B253" s="69"/>
      <c r="G253" s="70"/>
      <c r="Q253" s="44"/>
    </row>
    <row r="254" spans="2:17" ht="12.75">
      <c r="B254" s="69"/>
      <c r="G254" s="70"/>
      <c r="Q254" s="44"/>
    </row>
    <row r="255" spans="2:17" ht="12.75">
      <c r="B255" s="69"/>
      <c r="G255" s="70"/>
      <c r="Q255" s="44"/>
    </row>
    <row r="256" spans="2:17" ht="12.75">
      <c r="B256" s="69"/>
      <c r="G256" s="70"/>
      <c r="Q256" s="44"/>
    </row>
    <row r="257" spans="2:17" ht="12.75">
      <c r="B257" s="69"/>
      <c r="G257" s="70"/>
      <c r="Q257" s="44"/>
    </row>
    <row r="258" spans="2:17" ht="12.75">
      <c r="B258" s="69"/>
      <c r="G258" s="70"/>
      <c r="Q258" s="44"/>
    </row>
    <row r="259" spans="2:17" ht="12.75">
      <c r="B259" s="69"/>
      <c r="G259" s="70"/>
      <c r="Q259" s="44"/>
    </row>
    <row r="260" spans="2:17" ht="12.75">
      <c r="B260" s="69"/>
      <c r="G260" s="70"/>
      <c r="Q260" s="44"/>
    </row>
    <row r="261" spans="2:17" ht="12.75">
      <c r="B261" s="69"/>
      <c r="G261" s="70"/>
      <c r="Q261" s="44"/>
    </row>
    <row r="262" spans="2:17" ht="12.75">
      <c r="B262" s="69"/>
      <c r="G262" s="70"/>
      <c r="Q262" s="44"/>
    </row>
    <row r="263" spans="2:17" ht="12.75">
      <c r="B263" s="69"/>
      <c r="G263" s="70"/>
      <c r="Q263" s="44"/>
    </row>
    <row r="264" spans="2:17" ht="12.75">
      <c r="B264" s="69"/>
      <c r="G264" s="70"/>
      <c r="Q264" s="44"/>
    </row>
    <row r="265" spans="2:17" ht="12.75">
      <c r="B265" s="69"/>
      <c r="G265" s="70"/>
      <c r="Q265" s="44"/>
    </row>
    <row r="266" spans="2:17" ht="12.75">
      <c r="B266" s="69"/>
      <c r="G266" s="70"/>
      <c r="Q266" s="44"/>
    </row>
    <row r="267" spans="2:17" ht="12.75">
      <c r="B267" s="69"/>
      <c r="G267" s="70"/>
      <c r="Q267" s="44"/>
    </row>
    <row r="268" spans="2:17" ht="12.75">
      <c r="B268" s="69"/>
      <c r="G268" s="70"/>
      <c r="Q268" s="44"/>
    </row>
    <row r="269" spans="2:17" ht="12.75">
      <c r="B269" s="69"/>
      <c r="G269" s="70"/>
      <c r="Q269" s="44"/>
    </row>
    <row r="270" spans="2:17" ht="12.75">
      <c r="B270" s="69"/>
      <c r="G270" s="70"/>
      <c r="Q270" s="44"/>
    </row>
    <row r="271" spans="2:17" ht="12.75">
      <c r="B271" s="69"/>
      <c r="G271" s="70"/>
      <c r="Q271" s="44"/>
    </row>
    <row r="272" spans="2:17" ht="12.75">
      <c r="B272" s="69"/>
      <c r="G272" s="70"/>
      <c r="Q272" s="44"/>
    </row>
    <row r="273" spans="2:17" ht="12.75">
      <c r="B273" s="69"/>
      <c r="G273" s="70"/>
      <c r="Q273" s="44"/>
    </row>
    <row r="274" spans="2:17" ht="12.75">
      <c r="B274" s="69"/>
      <c r="G274" s="70"/>
      <c r="Q274" s="44"/>
    </row>
    <row r="275" spans="2:17" ht="12.75">
      <c r="B275" s="69"/>
      <c r="G275" s="70"/>
      <c r="Q275" s="44"/>
    </row>
    <row r="276" spans="2:17" ht="12.75">
      <c r="B276" s="69"/>
      <c r="G276" s="70"/>
      <c r="Q276" s="44"/>
    </row>
    <row r="277" spans="2:17" ht="12.75">
      <c r="B277" s="69"/>
      <c r="G277" s="70"/>
      <c r="Q277" s="44"/>
    </row>
    <row r="278" spans="2:17" ht="12.75">
      <c r="B278" s="69"/>
      <c r="G278" s="70"/>
      <c r="Q278" s="44"/>
    </row>
    <row r="279" spans="2:17" ht="12.75">
      <c r="B279" s="69"/>
      <c r="G279" s="70"/>
      <c r="Q279" s="44"/>
    </row>
    <row r="280" spans="2:17" ht="12.75">
      <c r="B280" s="69"/>
      <c r="G280" s="70"/>
      <c r="Q280" s="44"/>
    </row>
    <row r="281" spans="2:17" ht="12.75">
      <c r="B281" s="69"/>
      <c r="G281" s="70"/>
      <c r="Q281" s="44"/>
    </row>
    <row r="282" spans="2:17" ht="12.75">
      <c r="B282" s="69"/>
      <c r="G282" s="70"/>
      <c r="Q282" s="44"/>
    </row>
    <row r="283" spans="2:17" ht="12.75">
      <c r="B283" s="69"/>
      <c r="G283" s="70"/>
      <c r="Q283" s="44"/>
    </row>
    <row r="284" spans="2:17" ht="12.75">
      <c r="B284" s="69"/>
      <c r="G284" s="70"/>
      <c r="Q284" s="44"/>
    </row>
    <row r="285" spans="2:17" ht="12.75">
      <c r="B285" s="69"/>
      <c r="G285" s="70"/>
      <c r="Q285" s="44"/>
    </row>
    <row r="286" spans="2:17" ht="12.75">
      <c r="B286" s="69"/>
      <c r="G286" s="70"/>
      <c r="Q286" s="44"/>
    </row>
    <row r="287" spans="2:17" ht="12.75">
      <c r="B287" s="69"/>
      <c r="G287" s="70"/>
      <c r="Q287" s="44"/>
    </row>
    <row r="288" spans="2:17" ht="12.75">
      <c r="B288" s="69"/>
      <c r="G288" s="70"/>
      <c r="Q288" s="44"/>
    </row>
    <row r="289" spans="2:17" ht="12.75">
      <c r="B289" s="69"/>
      <c r="G289" s="70"/>
      <c r="Q289" s="44"/>
    </row>
    <row r="290" spans="2:17" ht="12.75">
      <c r="B290" s="69"/>
      <c r="G290" s="70"/>
      <c r="Q290" s="44"/>
    </row>
    <row r="291" spans="2:17" ht="12.75">
      <c r="B291" s="69"/>
      <c r="G291" s="70"/>
      <c r="Q291" s="44"/>
    </row>
    <row r="292" spans="2:17" ht="12.75">
      <c r="B292" s="69"/>
      <c r="G292" s="70"/>
      <c r="Q292" s="44"/>
    </row>
    <row r="293" spans="2:17" ht="12.75">
      <c r="B293" s="69"/>
      <c r="G293" s="70"/>
      <c r="Q293" s="44"/>
    </row>
    <row r="294" spans="2:17" ht="12.75">
      <c r="B294" s="69"/>
      <c r="G294" s="70"/>
      <c r="Q294" s="44"/>
    </row>
    <row r="295" spans="2:17" ht="12.75">
      <c r="B295" s="69"/>
      <c r="G295" s="70"/>
      <c r="Q295" s="44"/>
    </row>
    <row r="296" spans="2:17" ht="12.75">
      <c r="B296" s="69"/>
      <c r="G296" s="70"/>
      <c r="Q296" s="44"/>
    </row>
    <row r="297" spans="2:17" ht="12.75">
      <c r="B297" s="69"/>
      <c r="G297" s="70"/>
      <c r="Q297" s="44"/>
    </row>
    <row r="298" spans="2:17" ht="12.75">
      <c r="B298" s="69"/>
      <c r="G298" s="70"/>
      <c r="Q298" s="44"/>
    </row>
    <row r="299" spans="2:17" ht="12.75">
      <c r="B299" s="69"/>
      <c r="G299" s="70"/>
      <c r="Q299" s="44"/>
    </row>
    <row r="300" spans="2:17" ht="12.75">
      <c r="B300" s="69"/>
      <c r="G300" s="70"/>
      <c r="Q300" s="44"/>
    </row>
    <row r="301" spans="2:17" ht="12.75">
      <c r="B301" s="69"/>
      <c r="G301" s="70"/>
      <c r="Q301" s="44"/>
    </row>
    <row r="302" spans="2:17" ht="12.75">
      <c r="B302" s="69"/>
      <c r="G302" s="70"/>
      <c r="Q302" s="44"/>
    </row>
    <row r="303" spans="2:17" ht="12.75">
      <c r="B303" s="69"/>
      <c r="G303" s="70"/>
      <c r="Q303" s="44"/>
    </row>
    <row r="304" spans="2:17" ht="12.75">
      <c r="B304" s="69"/>
      <c r="G304" s="70"/>
      <c r="Q304" s="44"/>
    </row>
    <row r="305" spans="2:17" ht="12.75">
      <c r="B305" s="69"/>
      <c r="G305" s="70"/>
      <c r="Q305" s="44"/>
    </row>
    <row r="306" spans="2:17" ht="12.75">
      <c r="B306" s="69"/>
      <c r="G306" s="70"/>
      <c r="Q306" s="44"/>
    </row>
    <row r="307" spans="2:17" ht="12.75">
      <c r="B307" s="69"/>
      <c r="G307" s="70"/>
      <c r="Q307" s="44"/>
    </row>
    <row r="308" spans="2:17" ht="12.75">
      <c r="B308" s="69"/>
      <c r="G308" s="70"/>
      <c r="Q308" s="44"/>
    </row>
    <row r="309" spans="2:17" ht="12.75">
      <c r="B309" s="69"/>
      <c r="G309" s="70"/>
      <c r="Q309" s="44"/>
    </row>
    <row r="310" spans="2:17" ht="12.75">
      <c r="B310" s="69"/>
      <c r="G310" s="70"/>
      <c r="Q310" s="44"/>
    </row>
    <row r="311" spans="2:17" ht="12.75">
      <c r="B311" s="69"/>
      <c r="G311" s="70"/>
      <c r="Q311" s="44"/>
    </row>
    <row r="312" spans="2:17" ht="12.75">
      <c r="B312" s="69"/>
      <c r="G312" s="70"/>
      <c r="Q312" s="44"/>
    </row>
    <row r="313" spans="2:17" ht="12.75">
      <c r="B313" s="69"/>
      <c r="G313" s="70"/>
      <c r="Q313" s="44"/>
    </row>
    <row r="314" spans="2:17" ht="12.75">
      <c r="B314" s="69"/>
      <c r="G314" s="70"/>
      <c r="Q314" s="44"/>
    </row>
    <row r="315" spans="2:17" ht="12.75">
      <c r="B315" s="69"/>
      <c r="G315" s="70"/>
      <c r="Q315" s="44"/>
    </row>
    <row r="316" spans="2:17" ht="12.75">
      <c r="B316" s="69"/>
      <c r="G316" s="70"/>
      <c r="Q316" s="44"/>
    </row>
    <row r="317" spans="2:17" ht="12.75">
      <c r="B317" s="69"/>
      <c r="G317" s="70"/>
      <c r="Q317" s="44"/>
    </row>
    <row r="318" spans="2:17" ht="12.75">
      <c r="B318" s="69"/>
      <c r="G318" s="70"/>
      <c r="Q318" s="44"/>
    </row>
    <row r="319" spans="2:17" ht="12.75">
      <c r="B319" s="69"/>
      <c r="G319" s="70"/>
      <c r="Q319" s="44"/>
    </row>
    <row r="320" spans="2:17" ht="12.75">
      <c r="B320" s="69"/>
      <c r="G320" s="70"/>
      <c r="Q320" s="44"/>
    </row>
    <row r="321" spans="2:17" ht="12.75">
      <c r="B321" s="69"/>
      <c r="G321" s="70"/>
      <c r="Q321" s="44"/>
    </row>
    <row r="322" spans="2:17" ht="12.75">
      <c r="B322" s="69"/>
      <c r="G322" s="70"/>
      <c r="Q322" s="44"/>
    </row>
    <row r="323" spans="2:17" ht="12.75">
      <c r="B323" s="69"/>
      <c r="G323" s="70"/>
      <c r="Q323" s="44"/>
    </row>
    <row r="324" spans="2:17" ht="12.75">
      <c r="B324" s="69"/>
      <c r="G324" s="70"/>
      <c r="Q324" s="44"/>
    </row>
    <row r="325" spans="2:17" ht="12.75">
      <c r="B325" s="69"/>
      <c r="G325" s="70"/>
      <c r="Q325" s="44"/>
    </row>
    <row r="326" spans="2:17" ht="12.75">
      <c r="B326" s="69"/>
      <c r="G326" s="70"/>
      <c r="Q326" s="44"/>
    </row>
    <row r="327" spans="2:17" ht="12.75">
      <c r="B327" s="69"/>
      <c r="G327" s="70"/>
      <c r="Q327" s="44"/>
    </row>
    <row r="328" spans="2:17" ht="12.75">
      <c r="B328" s="69"/>
      <c r="G328" s="70"/>
      <c r="Q328" s="44"/>
    </row>
    <row r="329" spans="2:17" ht="12.75">
      <c r="B329" s="69"/>
      <c r="G329" s="70"/>
      <c r="Q329" s="44"/>
    </row>
    <row r="330" spans="2:17" ht="12.75">
      <c r="B330" s="69"/>
      <c r="G330" s="70"/>
      <c r="Q330" s="44"/>
    </row>
    <row r="331" spans="2:17" ht="12.75">
      <c r="B331" s="69"/>
      <c r="G331" s="70"/>
      <c r="Q331" s="44"/>
    </row>
    <row r="332" spans="2:17" ht="12.75">
      <c r="B332" s="69"/>
      <c r="G332" s="70"/>
      <c r="Q332" s="44"/>
    </row>
    <row r="333" spans="2:17" ht="12.75">
      <c r="B333" s="69"/>
      <c r="G333" s="70"/>
      <c r="Q333" s="44"/>
    </row>
    <row r="334" spans="2:17" ht="12.75">
      <c r="B334" s="69"/>
      <c r="G334" s="70"/>
      <c r="Q334" s="44"/>
    </row>
    <row r="335" spans="2:17" ht="12.75">
      <c r="B335" s="69"/>
      <c r="G335" s="70"/>
      <c r="Q335" s="44"/>
    </row>
    <row r="336" spans="2:17" ht="12.75">
      <c r="B336" s="69"/>
      <c r="G336" s="70"/>
      <c r="Q336" s="44"/>
    </row>
    <row r="337" spans="2:17" ht="12.75">
      <c r="B337" s="69"/>
      <c r="G337" s="70"/>
      <c r="Q337" s="44"/>
    </row>
    <row r="338" spans="2:17" ht="12.75">
      <c r="B338" s="69"/>
      <c r="G338" s="70"/>
      <c r="Q338" s="44"/>
    </row>
    <row r="339" spans="2:17" ht="12.75">
      <c r="B339" s="69"/>
      <c r="G339" s="70"/>
      <c r="Q339" s="44"/>
    </row>
    <row r="340" spans="2:17" ht="12.75">
      <c r="B340" s="69"/>
      <c r="G340" s="70"/>
      <c r="Q340" s="44"/>
    </row>
    <row r="341" spans="2:17" ht="12.75">
      <c r="B341" s="69"/>
      <c r="G341" s="70"/>
      <c r="Q341" s="44"/>
    </row>
    <row r="342" spans="2:17" ht="12.75">
      <c r="B342" s="69"/>
      <c r="G342" s="70"/>
      <c r="Q342" s="44"/>
    </row>
    <row r="343" spans="2:17" ht="12.75">
      <c r="B343" s="69"/>
      <c r="G343" s="70"/>
      <c r="Q343" s="44"/>
    </row>
    <row r="344" spans="2:17" ht="12.75">
      <c r="B344" s="69"/>
      <c r="G344" s="70"/>
      <c r="Q344" s="44"/>
    </row>
    <row r="345" spans="2:17" ht="12.75">
      <c r="B345" s="69"/>
      <c r="G345" s="70"/>
      <c r="Q345" s="44"/>
    </row>
    <row r="346" spans="2:17" ht="12.75">
      <c r="B346" s="69"/>
      <c r="G346" s="70"/>
      <c r="Q346" s="44"/>
    </row>
    <row r="347" spans="2:17" ht="12.75">
      <c r="B347" s="69"/>
      <c r="G347" s="70"/>
      <c r="Q347" s="44"/>
    </row>
    <row r="348" spans="2:17" ht="12.75">
      <c r="B348" s="69"/>
      <c r="G348" s="70"/>
      <c r="Q348" s="44"/>
    </row>
    <row r="349" spans="2:17" ht="12.75">
      <c r="B349" s="69"/>
      <c r="G349" s="70"/>
      <c r="Q349" s="44"/>
    </row>
    <row r="350" spans="2:17" ht="12.75">
      <c r="B350" s="69"/>
      <c r="G350" s="70"/>
      <c r="Q350" s="44"/>
    </row>
    <row r="351" spans="2:17" ht="12.75">
      <c r="B351" s="69"/>
      <c r="G351" s="70"/>
      <c r="Q351" s="44"/>
    </row>
    <row r="352" spans="2:17" ht="12.75">
      <c r="B352" s="69"/>
      <c r="G352" s="70"/>
      <c r="Q352" s="44"/>
    </row>
    <row r="353" spans="2:17" ht="12.75">
      <c r="B353" s="69"/>
      <c r="G353" s="70"/>
      <c r="Q353" s="44"/>
    </row>
    <row r="354" spans="2:17" ht="12.75">
      <c r="B354" s="69"/>
      <c r="G354" s="70"/>
      <c r="Q354" s="44"/>
    </row>
    <row r="355" spans="2:17" ht="12.75">
      <c r="B355" s="69"/>
      <c r="G355" s="70"/>
      <c r="Q355" s="44"/>
    </row>
    <row r="356" spans="2:17" ht="12.75">
      <c r="B356" s="69"/>
      <c r="G356" s="70"/>
      <c r="Q356" s="44"/>
    </row>
    <row r="357" spans="2:17" ht="12.75">
      <c r="B357" s="69"/>
      <c r="G357" s="70"/>
      <c r="Q357" s="44"/>
    </row>
    <row r="358" spans="2:17" ht="12.75">
      <c r="B358" s="69"/>
      <c r="G358" s="70"/>
      <c r="Q358" s="44"/>
    </row>
    <row r="359" spans="2:17" ht="12.75">
      <c r="B359" s="69"/>
      <c r="G359" s="70"/>
      <c r="Q359" s="44"/>
    </row>
    <row r="360" spans="2:17" ht="12.75">
      <c r="B360" s="69"/>
      <c r="G360" s="70"/>
      <c r="Q360" s="44"/>
    </row>
    <row r="361" spans="2:17" ht="12.75">
      <c r="B361" s="69"/>
      <c r="G361" s="70"/>
      <c r="Q361" s="44"/>
    </row>
    <row r="362" spans="2:17" ht="12.75">
      <c r="B362" s="69"/>
      <c r="G362" s="70"/>
      <c r="Q362" s="44"/>
    </row>
    <row r="363" spans="2:17" ht="12.75">
      <c r="B363" s="69"/>
      <c r="G363" s="70"/>
      <c r="Q363" s="44"/>
    </row>
    <row r="364" spans="2:17" ht="12.75">
      <c r="B364" s="69"/>
      <c r="G364" s="70"/>
      <c r="Q364" s="44"/>
    </row>
    <row r="365" spans="2:17" ht="12.75">
      <c r="B365" s="69"/>
      <c r="G365" s="70"/>
      <c r="Q365" s="44"/>
    </row>
    <row r="366" spans="2:17" ht="12.75">
      <c r="B366" s="69"/>
      <c r="G366" s="70"/>
      <c r="Q366" s="44"/>
    </row>
    <row r="367" spans="2:17" ht="12.75">
      <c r="B367" s="69"/>
      <c r="G367" s="70"/>
      <c r="Q367" s="44"/>
    </row>
    <row r="368" spans="2:17" ht="12.75">
      <c r="B368" s="69"/>
      <c r="G368" s="70"/>
      <c r="Q368" s="44"/>
    </row>
    <row r="369" spans="2:17" ht="12.75">
      <c r="B369" s="69"/>
      <c r="G369" s="70"/>
      <c r="Q369" s="44"/>
    </row>
    <row r="370" spans="2:17" ht="12.75">
      <c r="B370" s="69"/>
      <c r="G370" s="70"/>
      <c r="Q370" s="44"/>
    </row>
    <row r="371" spans="2:17" ht="12.75">
      <c r="B371" s="69"/>
      <c r="G371" s="70"/>
      <c r="Q371" s="44"/>
    </row>
    <row r="372" spans="2:17" ht="12.75">
      <c r="B372" s="69"/>
      <c r="G372" s="70"/>
      <c r="Q372" s="44"/>
    </row>
    <row r="373" spans="2:17" ht="12.75">
      <c r="B373" s="69"/>
      <c r="G373" s="70"/>
      <c r="Q373" s="44"/>
    </row>
    <row r="374" spans="2:17" ht="12.75">
      <c r="B374" s="69"/>
      <c r="G374" s="70"/>
      <c r="Q374" s="44"/>
    </row>
    <row r="375" spans="2:17" ht="12.75">
      <c r="B375" s="69"/>
      <c r="G375" s="70"/>
      <c r="Q375" s="44"/>
    </row>
    <row r="376" spans="2:17" ht="12.75">
      <c r="B376" s="69"/>
      <c r="G376" s="70"/>
      <c r="Q376" s="44"/>
    </row>
    <row r="377" spans="2:17" ht="12.75">
      <c r="B377" s="69"/>
      <c r="G377" s="70"/>
      <c r="Q377" s="44"/>
    </row>
    <row r="378" spans="2:17" ht="12.75">
      <c r="B378" s="69"/>
      <c r="G378" s="70"/>
      <c r="Q378" s="44"/>
    </row>
    <row r="379" spans="2:17" ht="12.75">
      <c r="B379" s="69"/>
      <c r="G379" s="70"/>
      <c r="Q379" s="44"/>
    </row>
    <row r="380" spans="2:17" ht="12.75">
      <c r="B380" s="69"/>
      <c r="G380" s="70"/>
      <c r="Q380" s="44"/>
    </row>
    <row r="381" spans="2:17" ht="12.75">
      <c r="B381" s="69"/>
      <c r="G381" s="70"/>
      <c r="Q381" s="44"/>
    </row>
    <row r="382" spans="2:17" ht="12.75">
      <c r="B382" s="69"/>
      <c r="G382" s="70"/>
      <c r="Q382" s="44"/>
    </row>
    <row r="383" spans="2:17" ht="12.75">
      <c r="B383" s="69"/>
      <c r="G383" s="70"/>
      <c r="Q383" s="44"/>
    </row>
    <row r="384" spans="2:17" ht="12.75">
      <c r="B384" s="69"/>
      <c r="G384" s="70"/>
      <c r="Q384" s="44"/>
    </row>
    <row r="385" spans="2:17" ht="12.75">
      <c r="B385" s="69"/>
      <c r="G385" s="70"/>
      <c r="Q385" s="44"/>
    </row>
    <row r="386" spans="2:17" ht="12.75">
      <c r="B386" s="69"/>
      <c r="G386" s="70"/>
      <c r="Q386" s="44"/>
    </row>
    <row r="387" spans="2:17" ht="12.75">
      <c r="B387" s="69"/>
      <c r="G387" s="70"/>
      <c r="Q387" s="44"/>
    </row>
    <row r="388" spans="2:17" ht="12.75">
      <c r="B388" s="69"/>
      <c r="G388" s="70"/>
      <c r="Q388" s="44"/>
    </row>
    <row r="389" spans="2:17" ht="12.75">
      <c r="B389" s="69"/>
      <c r="G389" s="70"/>
      <c r="Q389" s="44"/>
    </row>
    <row r="390" spans="2:17" ht="12.75">
      <c r="B390" s="69"/>
      <c r="G390" s="70"/>
      <c r="Q390" s="44"/>
    </row>
    <row r="391" spans="2:17" ht="12.75">
      <c r="B391" s="69"/>
      <c r="G391" s="70"/>
      <c r="Q391" s="44"/>
    </row>
    <row r="392" spans="2:17" ht="12.75">
      <c r="B392" s="69"/>
      <c r="G392" s="70"/>
      <c r="Q392" s="44"/>
    </row>
    <row r="393" spans="2:17" ht="12.75">
      <c r="B393" s="69"/>
      <c r="G393" s="70"/>
      <c r="Q393" s="44"/>
    </row>
    <row r="394" spans="2:17" ht="12.75">
      <c r="B394" s="69"/>
      <c r="G394" s="70"/>
      <c r="Q394" s="44"/>
    </row>
    <row r="395" spans="2:17" ht="12.75">
      <c r="B395" s="69"/>
      <c r="G395" s="70"/>
      <c r="Q395" s="44"/>
    </row>
    <row r="396" spans="2:17" ht="12.75">
      <c r="B396" s="69"/>
      <c r="G396" s="70"/>
      <c r="Q396" s="44"/>
    </row>
    <row r="397" spans="2:17" ht="12.75">
      <c r="B397" s="69"/>
      <c r="G397" s="70"/>
      <c r="Q397" s="44"/>
    </row>
    <row r="398" spans="2:17" ht="12.75">
      <c r="B398" s="69"/>
      <c r="G398" s="70"/>
      <c r="Q398" s="44"/>
    </row>
    <row r="399" spans="2:17" ht="12.75">
      <c r="B399" s="69"/>
      <c r="G399" s="70"/>
      <c r="Q399" s="44"/>
    </row>
    <row r="400" spans="2:17" ht="12.75">
      <c r="B400" s="69"/>
      <c r="G400" s="70"/>
      <c r="Q400" s="44"/>
    </row>
    <row r="401" spans="2:17" ht="12.75">
      <c r="B401" s="69"/>
      <c r="G401" s="70"/>
      <c r="Q401" s="44"/>
    </row>
    <row r="402" spans="2:17" ht="12.75">
      <c r="B402" s="69"/>
      <c r="G402" s="70"/>
      <c r="Q402" s="44"/>
    </row>
    <row r="403" spans="2:17" ht="12.75">
      <c r="B403" s="69"/>
      <c r="G403" s="70"/>
      <c r="Q403" s="44"/>
    </row>
    <row r="404" spans="2:17" ht="12.75">
      <c r="B404" s="69"/>
      <c r="G404" s="70"/>
      <c r="Q404" s="44"/>
    </row>
    <row r="405" spans="2:17" ht="12.75">
      <c r="B405" s="69"/>
      <c r="G405" s="70"/>
      <c r="Q405" s="44"/>
    </row>
    <row r="406" spans="2:17" ht="12.75">
      <c r="B406" s="69"/>
      <c r="G406" s="70"/>
      <c r="Q406" s="44"/>
    </row>
    <row r="407" spans="2:17" ht="12.75">
      <c r="B407" s="69"/>
      <c r="G407" s="70"/>
      <c r="Q407" s="44"/>
    </row>
    <row r="408" spans="2:17" ht="12.75">
      <c r="B408" s="69"/>
      <c r="G408" s="70"/>
      <c r="Q408" s="44"/>
    </row>
    <row r="409" spans="2:17" ht="12.75">
      <c r="B409" s="69"/>
      <c r="G409" s="70"/>
      <c r="Q409" s="44"/>
    </row>
    <row r="410" spans="2:17" ht="12.75">
      <c r="B410" s="69"/>
      <c r="G410" s="70"/>
      <c r="Q410" s="44"/>
    </row>
    <row r="411" spans="2:17" ht="12.75">
      <c r="B411" s="69"/>
      <c r="G411" s="70"/>
      <c r="Q411" s="44"/>
    </row>
    <row r="412" spans="2:17" ht="12.75">
      <c r="B412" s="69"/>
      <c r="G412" s="70"/>
      <c r="Q412" s="44"/>
    </row>
    <row r="413" spans="2:17" ht="12.75">
      <c r="B413" s="69"/>
      <c r="G413" s="70"/>
      <c r="Q413" s="44"/>
    </row>
    <row r="414" spans="2:17" ht="12.75">
      <c r="B414" s="69"/>
      <c r="G414" s="70"/>
      <c r="Q414" s="44"/>
    </row>
    <row r="415" spans="2:17" ht="12.75">
      <c r="B415" s="69"/>
      <c r="G415" s="70"/>
      <c r="Q415" s="44"/>
    </row>
    <row r="416" spans="2:17" ht="12.75">
      <c r="B416" s="69"/>
      <c r="G416" s="70"/>
      <c r="Q416" s="44"/>
    </row>
    <row r="417" spans="2:17" ht="12.75">
      <c r="B417" s="69"/>
      <c r="G417" s="70"/>
      <c r="Q417" s="44"/>
    </row>
    <row r="418" spans="2:17" ht="12.75">
      <c r="B418" s="69"/>
      <c r="G418" s="70"/>
      <c r="Q418" s="44"/>
    </row>
    <row r="419" spans="2:17" ht="12.75">
      <c r="B419" s="69"/>
      <c r="G419" s="70"/>
      <c r="Q419" s="44"/>
    </row>
    <row r="420" spans="2:17" ht="12.75">
      <c r="B420" s="69"/>
      <c r="G420" s="70"/>
      <c r="Q420" s="44"/>
    </row>
    <row r="421" spans="2:17" ht="12.75">
      <c r="B421" s="69"/>
      <c r="G421" s="70"/>
      <c r="Q421" s="44"/>
    </row>
    <row r="422" spans="2:17" ht="12.75">
      <c r="B422" s="69"/>
      <c r="G422" s="70"/>
      <c r="Q422" s="44"/>
    </row>
    <row r="423" spans="2:17" ht="12.75">
      <c r="B423" s="69"/>
      <c r="G423" s="70"/>
      <c r="Q423" s="44"/>
    </row>
    <row r="424" spans="2:17" ht="12.75">
      <c r="B424" s="69"/>
      <c r="G424" s="70"/>
      <c r="Q424" s="44"/>
    </row>
    <row r="425" spans="2:17" ht="12.75">
      <c r="B425" s="69"/>
      <c r="G425" s="70"/>
      <c r="Q425" s="44"/>
    </row>
    <row r="426" spans="2:17" ht="12.75">
      <c r="B426" s="69"/>
      <c r="G426" s="70"/>
      <c r="Q426" s="44"/>
    </row>
    <row r="427" spans="2:17" ht="12.75">
      <c r="B427" s="69"/>
      <c r="G427" s="70"/>
      <c r="Q427" s="44"/>
    </row>
    <row r="428" spans="2:17" ht="12.75">
      <c r="B428" s="69"/>
      <c r="G428" s="70"/>
      <c r="Q428" s="44"/>
    </row>
    <row r="429" spans="2:17" ht="12.75">
      <c r="B429" s="69"/>
      <c r="G429" s="70"/>
      <c r="Q429" s="44"/>
    </row>
    <row r="430" spans="2:17" ht="12.75">
      <c r="B430" s="69"/>
      <c r="G430" s="70"/>
      <c r="Q430" s="44"/>
    </row>
    <row r="431" spans="2:17" ht="12.75">
      <c r="B431" s="69"/>
      <c r="G431" s="70"/>
      <c r="Q431" s="44"/>
    </row>
    <row r="432" spans="2:17" ht="12.75">
      <c r="B432" s="69"/>
      <c r="G432" s="70"/>
      <c r="Q432" s="44"/>
    </row>
    <row r="433" spans="2:17" ht="12.75">
      <c r="B433" s="69"/>
      <c r="G433" s="70"/>
      <c r="Q433" s="44"/>
    </row>
    <row r="434" spans="2:17" ht="12.75">
      <c r="B434" s="69"/>
      <c r="G434" s="70"/>
      <c r="Q434" s="44"/>
    </row>
    <row r="435" spans="2:17" ht="12.75">
      <c r="B435" s="69"/>
      <c r="G435" s="70"/>
      <c r="Q435" s="44"/>
    </row>
    <row r="436" spans="2:17" ht="12.75">
      <c r="B436" s="69"/>
      <c r="G436" s="70"/>
      <c r="Q436" s="44"/>
    </row>
    <row r="437" spans="2:17" ht="12.75">
      <c r="B437" s="69"/>
      <c r="G437" s="70"/>
      <c r="Q437" s="44"/>
    </row>
    <row r="438" spans="2:17" ht="12.75">
      <c r="B438" s="69"/>
      <c r="G438" s="70"/>
      <c r="Q438" s="44"/>
    </row>
    <row r="439" spans="2:17" ht="12.75">
      <c r="B439" s="69"/>
      <c r="G439" s="70"/>
      <c r="Q439" s="44"/>
    </row>
    <row r="440" spans="2:17" ht="12.75">
      <c r="B440" s="69"/>
      <c r="G440" s="70"/>
      <c r="Q440" s="44"/>
    </row>
    <row r="441" spans="2:17" ht="12.75">
      <c r="B441" s="69"/>
      <c r="G441" s="70"/>
      <c r="Q441" s="44"/>
    </row>
    <row r="442" spans="2:17" ht="12.75">
      <c r="B442" s="69"/>
      <c r="G442" s="70"/>
      <c r="Q442" s="44"/>
    </row>
    <row r="443" spans="2:17" ht="12.75">
      <c r="B443" s="69"/>
      <c r="G443" s="70"/>
      <c r="Q443" s="44"/>
    </row>
    <row r="444" spans="2:17" ht="12.75">
      <c r="B444" s="69"/>
      <c r="G444" s="70"/>
      <c r="Q444" s="44"/>
    </row>
    <row r="445" spans="2:17" ht="12.75">
      <c r="B445" s="69"/>
      <c r="G445" s="70"/>
      <c r="Q445" s="44"/>
    </row>
    <row r="446" spans="2:17" ht="12.75">
      <c r="B446" s="69"/>
      <c r="G446" s="70"/>
      <c r="Q446" s="44"/>
    </row>
    <row r="447" spans="2:17" ht="12.75">
      <c r="B447" s="69"/>
      <c r="G447" s="70"/>
      <c r="Q447" s="44"/>
    </row>
    <row r="448" spans="2:17" ht="12.75">
      <c r="B448" s="69"/>
      <c r="G448" s="70"/>
      <c r="Q448" s="44"/>
    </row>
    <row r="449" spans="2:17" ht="12.75">
      <c r="B449" s="69"/>
      <c r="G449" s="70"/>
      <c r="Q449" s="44"/>
    </row>
    <row r="450" spans="2:17" ht="12.75">
      <c r="B450" s="69"/>
      <c r="G450" s="70"/>
      <c r="Q450" s="44"/>
    </row>
    <row r="451" spans="2:17" ht="12.75">
      <c r="B451" s="69"/>
      <c r="G451" s="70"/>
      <c r="Q451" s="44"/>
    </row>
    <row r="452" spans="2:17" ht="12.75">
      <c r="B452" s="69"/>
      <c r="G452" s="70"/>
      <c r="Q452" s="44"/>
    </row>
    <row r="453" spans="2:17" ht="12.75">
      <c r="B453" s="69"/>
      <c r="G453" s="70"/>
      <c r="Q453" s="44"/>
    </row>
    <row r="454" spans="2:17" ht="12.75">
      <c r="B454" s="69"/>
      <c r="G454" s="70"/>
      <c r="Q454" s="44"/>
    </row>
    <row r="455" spans="2:17" ht="12.75">
      <c r="B455" s="69"/>
      <c r="G455" s="70"/>
      <c r="Q455" s="44"/>
    </row>
    <row r="456" spans="2:17" ht="12.75">
      <c r="B456" s="69"/>
      <c r="G456" s="70"/>
      <c r="Q456" s="44"/>
    </row>
    <row r="457" spans="2:17" ht="12.75">
      <c r="B457" s="69"/>
      <c r="G457" s="70"/>
      <c r="Q457" s="44"/>
    </row>
    <row r="458" spans="2:17" ht="12.75">
      <c r="B458" s="69"/>
      <c r="G458" s="70"/>
      <c r="Q458" s="44"/>
    </row>
    <row r="459" spans="2:17" ht="12.75">
      <c r="B459" s="69"/>
      <c r="G459" s="70"/>
      <c r="Q459" s="44"/>
    </row>
    <row r="460" spans="2:17" ht="12.75">
      <c r="B460" s="69"/>
      <c r="G460" s="70"/>
      <c r="Q460" s="44"/>
    </row>
    <row r="461" spans="2:17" ht="12.75">
      <c r="B461" s="69"/>
      <c r="G461" s="70"/>
      <c r="Q461" s="44"/>
    </row>
    <row r="462" spans="2:17" ht="12.75">
      <c r="B462" s="69"/>
      <c r="G462" s="70"/>
      <c r="Q462" s="44"/>
    </row>
    <row r="463" spans="2:17" ht="12.75">
      <c r="B463" s="69"/>
      <c r="G463" s="70"/>
      <c r="Q463" s="44"/>
    </row>
    <row r="464" spans="2:17" ht="12.75">
      <c r="B464" s="69"/>
      <c r="G464" s="70"/>
      <c r="Q464" s="44"/>
    </row>
    <row r="465" spans="2:17" ht="12.75">
      <c r="B465" s="69"/>
      <c r="G465" s="70"/>
      <c r="Q465" s="44"/>
    </row>
    <row r="466" spans="2:17" ht="12.75">
      <c r="B466" s="69"/>
      <c r="G466" s="70"/>
      <c r="Q466" s="44"/>
    </row>
    <row r="467" spans="2:17" ht="12.75">
      <c r="B467" s="69"/>
      <c r="G467" s="70"/>
      <c r="Q467" s="44"/>
    </row>
    <row r="468" spans="2:17" ht="12.75">
      <c r="B468" s="69"/>
      <c r="G468" s="70"/>
      <c r="Q468" s="44"/>
    </row>
    <row r="469" spans="2:17" ht="12.75">
      <c r="B469" s="69"/>
      <c r="G469" s="70"/>
      <c r="Q469" s="44"/>
    </row>
    <row r="470" spans="2:17" ht="12.75">
      <c r="B470" s="69"/>
      <c r="G470" s="70"/>
      <c r="Q470" s="44"/>
    </row>
    <row r="471" spans="2:17" ht="12.75">
      <c r="B471" s="69"/>
      <c r="G471" s="70"/>
      <c r="Q471" s="44"/>
    </row>
    <row r="472" spans="2:17" ht="12.75">
      <c r="B472" s="69"/>
      <c r="G472" s="70"/>
      <c r="Q472" s="44"/>
    </row>
    <row r="473" spans="2:17" ht="12.75">
      <c r="B473" s="69"/>
      <c r="G473" s="70"/>
      <c r="Q473" s="44"/>
    </row>
    <row r="474" spans="2:17" ht="12.75">
      <c r="B474" s="69"/>
      <c r="G474" s="70"/>
      <c r="Q474" s="44"/>
    </row>
    <row r="475" spans="2:17" ht="12.75">
      <c r="B475" s="69"/>
      <c r="G475" s="70"/>
      <c r="Q475" s="44"/>
    </row>
    <row r="476" spans="2:17" ht="12.75">
      <c r="B476" s="69"/>
      <c r="G476" s="70"/>
      <c r="Q476" s="44"/>
    </row>
    <row r="477" spans="2:17" ht="12.75">
      <c r="B477" s="69"/>
      <c r="G477" s="70"/>
      <c r="Q477" s="44"/>
    </row>
    <row r="478" spans="2:17" ht="12.75">
      <c r="B478" s="69"/>
      <c r="G478" s="70"/>
      <c r="Q478" s="44"/>
    </row>
    <row r="479" spans="2:17" ht="12.75">
      <c r="B479" s="69"/>
      <c r="G479" s="70"/>
      <c r="Q479" s="44"/>
    </row>
    <row r="480" spans="2:17" ht="12.75">
      <c r="B480" s="69"/>
      <c r="G480" s="70"/>
      <c r="Q480" s="44"/>
    </row>
    <row r="481" spans="2:17" ht="12.75">
      <c r="B481" s="69"/>
      <c r="G481" s="70"/>
      <c r="Q481" s="44"/>
    </row>
    <row r="482" spans="2:17" ht="12.75">
      <c r="B482" s="69"/>
      <c r="G482" s="70"/>
      <c r="Q482" s="44"/>
    </row>
    <row r="483" spans="2:17" ht="12.75">
      <c r="B483" s="69"/>
      <c r="G483" s="70"/>
      <c r="Q483" s="44"/>
    </row>
    <row r="484" spans="2:17" ht="12.75">
      <c r="B484" s="69"/>
      <c r="G484" s="70"/>
      <c r="Q484" s="44"/>
    </row>
    <row r="485" spans="2:17" ht="12.75">
      <c r="B485" s="69"/>
      <c r="G485" s="70"/>
      <c r="Q485" s="44"/>
    </row>
    <row r="486" spans="2:17" ht="12.75">
      <c r="B486" s="69"/>
      <c r="G486" s="70"/>
      <c r="Q486" s="44"/>
    </row>
    <row r="487" spans="2:17" ht="12.75">
      <c r="B487" s="69"/>
      <c r="G487" s="70"/>
      <c r="Q487" s="44"/>
    </row>
    <row r="488" spans="2:17" ht="12.75">
      <c r="B488" s="69"/>
      <c r="G488" s="70"/>
      <c r="Q488" s="44"/>
    </row>
    <row r="489" spans="2:17" ht="12.75">
      <c r="B489" s="69"/>
      <c r="G489" s="70"/>
      <c r="Q489" s="44"/>
    </row>
    <row r="490" spans="2:17" ht="12.75">
      <c r="B490" s="69"/>
      <c r="G490" s="70"/>
      <c r="Q490" s="44"/>
    </row>
    <row r="491" spans="2:17" ht="12.75">
      <c r="B491" s="69"/>
      <c r="G491" s="70"/>
      <c r="Q491" s="44"/>
    </row>
    <row r="492" spans="2:17" ht="12.75">
      <c r="B492" s="69"/>
      <c r="G492" s="70"/>
      <c r="Q492" s="44"/>
    </row>
    <row r="493" spans="2:17" ht="12.75">
      <c r="B493" s="69"/>
      <c r="G493" s="70"/>
      <c r="Q493" s="44"/>
    </row>
    <row r="494" spans="2:17" ht="12.75">
      <c r="B494" s="69"/>
      <c r="G494" s="70"/>
      <c r="Q494" s="44"/>
    </row>
    <row r="495" spans="2:17" ht="12.75">
      <c r="B495" s="69"/>
      <c r="G495" s="70"/>
      <c r="Q495" s="44"/>
    </row>
    <row r="496" spans="2:17" ht="12.75">
      <c r="B496" s="69"/>
      <c r="G496" s="70"/>
      <c r="Q496" s="44"/>
    </row>
    <row r="497" spans="2:17" ht="12.75">
      <c r="B497" s="69"/>
      <c r="G497" s="70"/>
      <c r="Q497" s="44"/>
    </row>
    <row r="498" spans="2:17" ht="12.75">
      <c r="B498" s="69"/>
      <c r="G498" s="70"/>
      <c r="Q498" s="44"/>
    </row>
    <row r="499" spans="2:17" ht="12.75">
      <c r="B499" s="69"/>
      <c r="G499" s="70"/>
      <c r="Q499" s="44"/>
    </row>
    <row r="500" spans="2:17" ht="12.75">
      <c r="B500" s="69"/>
      <c r="G500" s="70"/>
      <c r="Q500" s="44"/>
    </row>
    <row r="501" spans="2:17" ht="12.75">
      <c r="B501" s="69"/>
      <c r="G501" s="70"/>
      <c r="Q501" s="44"/>
    </row>
    <row r="502" spans="2:17" ht="12.75">
      <c r="B502" s="69"/>
      <c r="G502" s="70"/>
      <c r="Q502" s="44"/>
    </row>
    <row r="503" spans="2:17" ht="12.75">
      <c r="B503" s="69"/>
      <c r="G503" s="70"/>
      <c r="Q503" s="44"/>
    </row>
    <row r="504" spans="2:17" ht="12.75">
      <c r="B504" s="69"/>
      <c r="G504" s="70"/>
      <c r="Q504" s="44"/>
    </row>
    <row r="505" spans="2:17" ht="12.75">
      <c r="B505" s="69"/>
      <c r="G505" s="70"/>
      <c r="Q505" s="44"/>
    </row>
    <row r="506" spans="2:17" ht="12.75">
      <c r="B506" s="69"/>
      <c r="G506" s="70"/>
      <c r="Q506" s="44"/>
    </row>
    <row r="507" spans="2:17" ht="12.75">
      <c r="B507" s="69"/>
      <c r="G507" s="70"/>
      <c r="Q507" s="44"/>
    </row>
    <row r="508" spans="2:17" ht="12.75">
      <c r="B508" s="69"/>
      <c r="G508" s="70"/>
      <c r="Q508" s="44"/>
    </row>
    <row r="509" spans="2:17" ht="12.75">
      <c r="B509" s="69"/>
      <c r="G509" s="70"/>
      <c r="Q509" s="44"/>
    </row>
    <row r="510" spans="2:17" ht="12.75">
      <c r="B510" s="69"/>
      <c r="G510" s="70"/>
      <c r="Q510" s="44"/>
    </row>
    <row r="511" spans="2:17" ht="12.75">
      <c r="B511" s="69"/>
      <c r="G511" s="70"/>
      <c r="Q511" s="44"/>
    </row>
    <row r="512" spans="2:17" ht="12.75">
      <c r="B512" s="69"/>
      <c r="G512" s="70"/>
      <c r="Q512" s="44"/>
    </row>
    <row r="513" spans="2:17" ht="12.75">
      <c r="B513" s="69"/>
      <c r="G513" s="70"/>
      <c r="Q513" s="44"/>
    </row>
    <row r="514" spans="2:17" ht="12.75">
      <c r="B514" s="69"/>
      <c r="G514" s="70"/>
      <c r="Q514" s="44"/>
    </row>
    <row r="515" spans="2:17" ht="12.75">
      <c r="B515" s="69"/>
      <c r="G515" s="70"/>
      <c r="Q515" s="44"/>
    </row>
    <row r="516" spans="2:17" ht="12.75">
      <c r="B516" s="69"/>
      <c r="G516" s="70"/>
      <c r="Q516" s="44"/>
    </row>
    <row r="517" spans="2:17" ht="12.75">
      <c r="B517" s="69"/>
      <c r="G517" s="70"/>
      <c r="Q517" s="44"/>
    </row>
    <row r="518" spans="2:17" ht="12.75">
      <c r="B518" s="69"/>
      <c r="G518" s="70"/>
      <c r="Q518" s="44"/>
    </row>
    <row r="519" spans="2:17" ht="12.75">
      <c r="B519" s="69"/>
      <c r="G519" s="70"/>
      <c r="Q519" s="44"/>
    </row>
    <row r="520" spans="2:17" ht="12.75">
      <c r="B520" s="69"/>
      <c r="G520" s="70"/>
      <c r="Q520" s="44"/>
    </row>
    <row r="521" spans="2:17" ht="12.75">
      <c r="B521" s="69"/>
      <c r="G521" s="70"/>
      <c r="Q521" s="44"/>
    </row>
    <row r="522" spans="2:17" ht="12.75">
      <c r="B522" s="69"/>
      <c r="G522" s="70"/>
      <c r="Q522" s="44"/>
    </row>
    <row r="523" spans="2:17" ht="12.75">
      <c r="B523" s="69"/>
      <c r="G523" s="70"/>
      <c r="Q523" s="44"/>
    </row>
    <row r="524" spans="2:17" ht="12.75">
      <c r="B524" s="69"/>
      <c r="G524" s="70"/>
      <c r="Q524" s="44"/>
    </row>
    <row r="525" spans="2:17" ht="12.75">
      <c r="B525" s="69"/>
      <c r="G525" s="70"/>
      <c r="Q525" s="44"/>
    </row>
    <row r="526" spans="2:17" ht="12.75">
      <c r="B526" s="69"/>
      <c r="G526" s="70"/>
      <c r="Q526" s="44"/>
    </row>
    <row r="527" spans="2:17" ht="12.75">
      <c r="B527" s="69"/>
      <c r="G527" s="70"/>
      <c r="Q527" s="44"/>
    </row>
    <row r="528" spans="2:17" ht="12.75">
      <c r="B528" s="69"/>
      <c r="G528" s="70"/>
      <c r="Q528" s="44"/>
    </row>
    <row r="529" spans="2:17" ht="12.75">
      <c r="B529" s="69"/>
      <c r="G529" s="70"/>
      <c r="Q529" s="44"/>
    </row>
    <row r="530" spans="2:17" ht="12.75">
      <c r="B530" s="69"/>
      <c r="G530" s="70"/>
      <c r="Q530" s="44"/>
    </row>
    <row r="531" spans="2:17" ht="12.75">
      <c r="B531" s="69"/>
      <c r="G531" s="70"/>
      <c r="Q531" s="44"/>
    </row>
    <row r="532" spans="2:17" ht="12.75">
      <c r="B532" s="69"/>
      <c r="G532" s="70"/>
      <c r="Q532" s="44"/>
    </row>
    <row r="533" spans="2:17" ht="12.75">
      <c r="B533" s="69"/>
      <c r="G533" s="70"/>
      <c r="Q533" s="44"/>
    </row>
    <row r="534" spans="2:17" ht="12.75">
      <c r="B534" s="69"/>
      <c r="G534" s="70"/>
      <c r="Q534" s="44"/>
    </row>
    <row r="535" spans="2:17" ht="12.75">
      <c r="B535" s="69"/>
      <c r="G535" s="70"/>
      <c r="Q535" s="44"/>
    </row>
    <row r="536" spans="2:17" ht="12.75">
      <c r="B536" s="69"/>
      <c r="G536" s="70"/>
      <c r="Q536" s="44"/>
    </row>
    <row r="537" spans="2:17" ht="12.75">
      <c r="B537" s="69"/>
      <c r="G537" s="70"/>
      <c r="Q537" s="44"/>
    </row>
    <row r="538" spans="2:17" ht="12.75">
      <c r="B538" s="69"/>
      <c r="G538" s="70"/>
      <c r="Q538" s="44"/>
    </row>
    <row r="539" spans="2:17" ht="12.75">
      <c r="B539" s="69"/>
      <c r="G539" s="70"/>
      <c r="Q539" s="44"/>
    </row>
    <row r="540" spans="2:17" ht="12.75">
      <c r="B540" s="69"/>
      <c r="G540" s="70"/>
      <c r="Q540" s="44"/>
    </row>
    <row r="541" spans="2:17" ht="12.75">
      <c r="B541" s="69"/>
      <c r="G541" s="70"/>
      <c r="Q541" s="44"/>
    </row>
    <row r="542" spans="2:17" ht="12.75">
      <c r="B542" s="69"/>
      <c r="G542" s="70"/>
      <c r="Q542" s="44"/>
    </row>
    <row r="543" spans="2:17" ht="12.75">
      <c r="B543" s="69"/>
      <c r="G543" s="70"/>
      <c r="Q543" s="44"/>
    </row>
    <row r="544" spans="2:17" ht="12.75">
      <c r="B544" s="69"/>
      <c r="G544" s="70"/>
      <c r="Q544" s="44"/>
    </row>
    <row r="545" spans="2:17" ht="12.75">
      <c r="B545" s="69"/>
      <c r="G545" s="70"/>
      <c r="Q545" s="44"/>
    </row>
    <row r="546" spans="2:17" ht="12.75">
      <c r="B546" s="69"/>
      <c r="G546" s="70"/>
      <c r="Q546" s="44"/>
    </row>
    <row r="547" spans="2:17" ht="12.75">
      <c r="B547" s="69"/>
      <c r="G547" s="70"/>
      <c r="Q547" s="44"/>
    </row>
    <row r="548" spans="2:17" ht="12.75">
      <c r="B548" s="69"/>
      <c r="G548" s="70"/>
      <c r="Q548" s="44"/>
    </row>
    <row r="549" spans="2:17" ht="12.75">
      <c r="B549" s="69"/>
      <c r="G549" s="70"/>
      <c r="Q549" s="44"/>
    </row>
    <row r="550" spans="2:17" ht="12.75">
      <c r="B550" s="69"/>
      <c r="G550" s="70"/>
      <c r="Q550" s="44"/>
    </row>
    <row r="551" spans="2:17" ht="12.75">
      <c r="B551" s="69"/>
      <c r="G551" s="70"/>
      <c r="Q551" s="44"/>
    </row>
    <row r="552" spans="2:17" ht="12.75">
      <c r="B552" s="69"/>
      <c r="G552" s="70"/>
      <c r="Q552" s="44"/>
    </row>
    <row r="553" spans="2:17" ht="12.75">
      <c r="B553" s="69"/>
      <c r="G553" s="70"/>
      <c r="Q553" s="44"/>
    </row>
    <row r="554" spans="2:17" ht="12.75">
      <c r="B554" s="69"/>
      <c r="G554" s="70"/>
      <c r="Q554" s="44"/>
    </row>
    <row r="555" spans="2:17" ht="12.75">
      <c r="B555" s="69"/>
      <c r="G555" s="70"/>
      <c r="Q555" s="44"/>
    </row>
    <row r="556" spans="2:17" ht="12.75">
      <c r="B556" s="69"/>
      <c r="G556" s="70"/>
      <c r="Q556" s="44"/>
    </row>
    <row r="557" spans="2:17" ht="12.75">
      <c r="B557" s="69"/>
      <c r="G557" s="70"/>
      <c r="Q557" s="44"/>
    </row>
    <row r="558" spans="2:17" ht="12.75">
      <c r="B558" s="69"/>
      <c r="G558" s="70"/>
      <c r="Q558" s="44"/>
    </row>
    <row r="559" spans="2:17" ht="12.75">
      <c r="B559" s="69"/>
      <c r="G559" s="70"/>
      <c r="Q559" s="44"/>
    </row>
    <row r="560" spans="2:17" ht="12.75">
      <c r="B560" s="69"/>
      <c r="G560" s="70"/>
      <c r="Q560" s="44"/>
    </row>
    <row r="561" spans="2:17" ht="12.75">
      <c r="B561" s="69"/>
      <c r="G561" s="70"/>
      <c r="Q561" s="44"/>
    </row>
    <row r="562" spans="2:17" ht="12.75">
      <c r="B562" s="69"/>
      <c r="G562" s="70"/>
      <c r="Q562" s="44"/>
    </row>
    <row r="563" spans="2:17" ht="12.75">
      <c r="B563" s="69"/>
      <c r="G563" s="70"/>
      <c r="Q563" s="44"/>
    </row>
    <row r="564" spans="2:17" ht="12.75">
      <c r="B564" s="69"/>
      <c r="G564" s="70"/>
      <c r="Q564" s="44"/>
    </row>
    <row r="565" spans="2:17" ht="12.75">
      <c r="B565" s="69"/>
      <c r="G565" s="70"/>
      <c r="Q565" s="44"/>
    </row>
    <row r="566" spans="2:17" ht="12.75">
      <c r="B566" s="69"/>
      <c r="G566" s="70"/>
      <c r="Q566" s="44"/>
    </row>
    <row r="567" spans="2:17" ht="12.75">
      <c r="B567" s="69"/>
      <c r="G567" s="70"/>
      <c r="Q567" s="44"/>
    </row>
    <row r="568" spans="2:17" ht="12.75">
      <c r="B568" s="69"/>
      <c r="G568" s="70"/>
      <c r="Q568" s="44"/>
    </row>
    <row r="569" spans="2:17" ht="12.75">
      <c r="B569" s="69"/>
      <c r="G569" s="70"/>
      <c r="Q569" s="44"/>
    </row>
    <row r="570" spans="2:17" ht="12.75">
      <c r="B570" s="69"/>
      <c r="G570" s="70"/>
      <c r="Q570" s="44"/>
    </row>
    <row r="571" spans="2:17" ht="12.75">
      <c r="B571" s="69"/>
      <c r="G571" s="70"/>
      <c r="Q571" s="44"/>
    </row>
    <row r="572" spans="2:17" ht="12.75">
      <c r="B572" s="69"/>
      <c r="G572" s="70"/>
      <c r="Q572" s="44"/>
    </row>
    <row r="573" spans="2:17" ht="12.75">
      <c r="B573" s="69"/>
      <c r="G573" s="70"/>
      <c r="Q573" s="44"/>
    </row>
    <row r="574" spans="2:17" ht="12.75">
      <c r="B574" s="69"/>
      <c r="G574" s="70"/>
      <c r="Q574" s="44"/>
    </row>
    <row r="575" spans="2:17" ht="12.75">
      <c r="B575" s="69"/>
      <c r="G575" s="70"/>
      <c r="Q575" s="44"/>
    </row>
    <row r="576" spans="2:17" ht="12.75">
      <c r="B576" s="69"/>
      <c r="G576" s="70"/>
      <c r="Q576" s="44"/>
    </row>
    <row r="577" spans="2:17" ht="12.75">
      <c r="B577" s="69"/>
      <c r="G577" s="70"/>
      <c r="Q577" s="44"/>
    </row>
    <row r="578" spans="2:17" ht="12.75">
      <c r="B578" s="69"/>
      <c r="G578" s="70"/>
      <c r="Q578" s="44"/>
    </row>
    <row r="579" spans="2:17" ht="12.75">
      <c r="B579" s="69"/>
      <c r="G579" s="70"/>
      <c r="Q579" s="44"/>
    </row>
    <row r="580" spans="2:17" ht="12.75">
      <c r="B580" s="69"/>
      <c r="G580" s="70"/>
      <c r="Q580" s="44"/>
    </row>
    <row r="581" spans="2:17" ht="12.75">
      <c r="B581" s="69"/>
      <c r="G581" s="70"/>
      <c r="Q581" s="44"/>
    </row>
    <row r="582" spans="2:17" ht="12.75">
      <c r="B582" s="69"/>
      <c r="G582" s="70"/>
      <c r="Q582" s="44"/>
    </row>
    <row r="583" spans="2:17" ht="12.75">
      <c r="B583" s="69"/>
      <c r="G583" s="70"/>
      <c r="Q583" s="44"/>
    </row>
    <row r="584" spans="2:17" ht="12.75">
      <c r="B584" s="69"/>
      <c r="G584" s="70"/>
      <c r="Q584" s="44"/>
    </row>
    <row r="585" spans="2:17" ht="12.75">
      <c r="B585" s="69"/>
      <c r="G585" s="70"/>
      <c r="Q585" s="44"/>
    </row>
    <row r="586" spans="2:17" ht="12.75">
      <c r="B586" s="69"/>
      <c r="G586" s="70"/>
      <c r="Q586" s="44"/>
    </row>
    <row r="587" spans="2:17" ht="12.75">
      <c r="B587" s="69"/>
      <c r="G587" s="70"/>
      <c r="Q587" s="44"/>
    </row>
    <row r="588" spans="2:17" ht="12.75">
      <c r="B588" s="69"/>
      <c r="G588" s="70"/>
      <c r="Q588" s="44"/>
    </row>
    <row r="589" spans="2:17" ht="12.75">
      <c r="B589" s="69"/>
      <c r="G589" s="70"/>
      <c r="Q589" s="44"/>
    </row>
    <row r="590" spans="2:17" ht="12.75">
      <c r="B590" s="69"/>
      <c r="G590" s="70"/>
      <c r="Q590" s="44"/>
    </row>
    <row r="591" spans="2:17" ht="12.75">
      <c r="B591" s="69"/>
      <c r="G591" s="70"/>
      <c r="Q591" s="44"/>
    </row>
    <row r="592" spans="2:17" ht="12.75">
      <c r="B592" s="69"/>
      <c r="G592" s="70"/>
      <c r="Q592" s="44"/>
    </row>
    <row r="593" spans="2:17" ht="12.75">
      <c r="B593" s="69"/>
      <c r="G593" s="70"/>
      <c r="Q593" s="44"/>
    </row>
    <row r="594" spans="2:17" ht="12.75">
      <c r="B594" s="69"/>
      <c r="G594" s="70"/>
      <c r="Q594" s="44"/>
    </row>
    <row r="595" spans="2:17" ht="12.75">
      <c r="B595" s="69"/>
      <c r="G595" s="70"/>
      <c r="Q595" s="44"/>
    </row>
    <row r="596" spans="2:17" ht="12.75">
      <c r="B596" s="69"/>
      <c r="G596" s="70"/>
      <c r="Q596" s="44"/>
    </row>
    <row r="597" spans="2:17" ht="12.75">
      <c r="B597" s="69"/>
      <c r="G597" s="70"/>
      <c r="Q597" s="44"/>
    </row>
    <row r="598" spans="2:17" ht="12.75">
      <c r="B598" s="69"/>
      <c r="G598" s="70"/>
      <c r="Q598" s="44"/>
    </row>
    <row r="599" spans="2:17" ht="12.75">
      <c r="B599" s="69"/>
      <c r="G599" s="70"/>
      <c r="Q599" s="44"/>
    </row>
    <row r="600" spans="2:17" ht="12.75">
      <c r="B600" s="69"/>
      <c r="G600" s="70"/>
      <c r="Q600" s="44"/>
    </row>
    <row r="601" spans="2:17" ht="12.75">
      <c r="B601" s="69"/>
      <c r="G601" s="70"/>
      <c r="Q601" s="44"/>
    </row>
    <row r="602" spans="2:17" ht="12.75">
      <c r="B602" s="69"/>
      <c r="G602" s="70"/>
      <c r="Q602" s="44"/>
    </row>
    <row r="603" spans="2:17" ht="12.75">
      <c r="B603" s="69"/>
      <c r="G603" s="70"/>
      <c r="Q603" s="44"/>
    </row>
    <row r="604" spans="2:17" ht="12.75">
      <c r="B604" s="69"/>
      <c r="G604" s="70"/>
      <c r="Q604" s="44"/>
    </row>
    <row r="605" spans="2:17" ht="12.75">
      <c r="B605" s="69"/>
      <c r="G605" s="70"/>
      <c r="Q605" s="44"/>
    </row>
    <row r="606" spans="2:17" ht="12.75">
      <c r="B606" s="69"/>
      <c r="G606" s="70"/>
      <c r="Q606" s="44"/>
    </row>
    <row r="607" spans="2:17" ht="12.75">
      <c r="B607" s="69"/>
      <c r="G607" s="70"/>
      <c r="Q607" s="44"/>
    </row>
    <row r="608" spans="2:17" ht="12.75">
      <c r="B608" s="69"/>
      <c r="G608" s="70"/>
      <c r="Q608" s="44"/>
    </row>
    <row r="609" spans="2:17" ht="12.75">
      <c r="B609" s="69"/>
      <c r="G609" s="70"/>
      <c r="Q609" s="44"/>
    </row>
    <row r="610" spans="2:17" ht="12.75">
      <c r="B610" s="69"/>
      <c r="G610" s="70"/>
      <c r="Q610" s="44"/>
    </row>
    <row r="611" spans="2:17" ht="12.75">
      <c r="B611" s="69"/>
      <c r="G611" s="70"/>
      <c r="Q611" s="44"/>
    </row>
    <row r="612" spans="2:17" ht="12.75">
      <c r="B612" s="69"/>
      <c r="G612" s="70"/>
      <c r="Q612" s="44"/>
    </row>
    <row r="613" spans="2:17" ht="12.75">
      <c r="B613" s="69"/>
      <c r="G613" s="70"/>
      <c r="Q613" s="44"/>
    </row>
    <row r="614" spans="2:17" ht="12.75">
      <c r="B614" s="69"/>
      <c r="G614" s="70"/>
      <c r="Q614" s="44"/>
    </row>
    <row r="615" spans="2:17" ht="12.75">
      <c r="B615" s="69"/>
      <c r="G615" s="70"/>
      <c r="Q615" s="44"/>
    </row>
    <row r="616" spans="2:17" ht="12.75">
      <c r="B616" s="69"/>
      <c r="G616" s="70"/>
      <c r="Q616" s="44"/>
    </row>
    <row r="617" spans="2:17" ht="12.75">
      <c r="B617" s="69"/>
      <c r="G617" s="70"/>
      <c r="Q617" s="44"/>
    </row>
    <row r="618" spans="2:17" ht="12.75">
      <c r="B618" s="69"/>
      <c r="G618" s="70"/>
      <c r="Q618" s="44"/>
    </row>
    <row r="619" spans="2:17" ht="12.75">
      <c r="B619" s="69"/>
      <c r="G619" s="70"/>
      <c r="Q619" s="44"/>
    </row>
    <row r="620" spans="2:17" ht="12.75">
      <c r="B620" s="69"/>
      <c r="G620" s="70"/>
      <c r="Q620" s="44"/>
    </row>
    <row r="621" spans="2:17" ht="12.75">
      <c r="B621" s="69"/>
      <c r="G621" s="70"/>
      <c r="Q621" s="44"/>
    </row>
    <row r="622" spans="2:17" ht="12.75">
      <c r="B622" s="69"/>
      <c r="G622" s="70"/>
      <c r="Q622" s="44"/>
    </row>
    <row r="623" spans="2:17" ht="12.75">
      <c r="B623" s="69"/>
      <c r="G623" s="70"/>
      <c r="Q623" s="44"/>
    </row>
    <row r="624" spans="2:17" ht="12.75">
      <c r="B624" s="69"/>
      <c r="G624" s="70"/>
      <c r="Q624" s="44"/>
    </row>
    <row r="625" spans="2:17" ht="12.75">
      <c r="B625" s="69"/>
      <c r="G625" s="70"/>
      <c r="Q625" s="44"/>
    </row>
    <row r="626" spans="2:17" ht="12.75">
      <c r="B626" s="69"/>
      <c r="G626" s="70"/>
      <c r="Q626" s="44"/>
    </row>
    <row r="627" spans="2:17" ht="12.75">
      <c r="B627" s="69"/>
      <c r="G627" s="70"/>
      <c r="Q627" s="44"/>
    </row>
    <row r="628" spans="2:17" ht="12.75">
      <c r="B628" s="69"/>
      <c r="G628" s="70"/>
      <c r="Q628" s="44"/>
    </row>
    <row r="629" spans="2:17" ht="12.75">
      <c r="B629" s="69"/>
      <c r="G629" s="70"/>
      <c r="Q629" s="44"/>
    </row>
    <row r="630" spans="2:17" ht="12.75">
      <c r="B630" s="69"/>
      <c r="G630" s="70"/>
      <c r="Q630" s="44"/>
    </row>
    <row r="631" spans="2:17" ht="12.75">
      <c r="B631" s="69"/>
      <c r="G631" s="70"/>
      <c r="Q631" s="44"/>
    </row>
    <row r="632" spans="2:17" ht="12.75">
      <c r="B632" s="69"/>
      <c r="G632" s="70"/>
      <c r="Q632" s="44"/>
    </row>
    <row r="633" spans="2:17" ht="12.75">
      <c r="B633" s="69"/>
      <c r="G633" s="70"/>
      <c r="Q633" s="44"/>
    </row>
    <row r="634" spans="2:17" ht="12.75">
      <c r="B634" s="69"/>
      <c r="G634" s="70"/>
      <c r="Q634" s="44"/>
    </row>
    <row r="635" spans="2:17" ht="12.75">
      <c r="B635" s="69"/>
      <c r="G635" s="70"/>
      <c r="Q635" s="44"/>
    </row>
    <row r="636" spans="2:17" ht="12.75">
      <c r="B636" s="69"/>
      <c r="G636" s="70"/>
      <c r="Q636" s="44"/>
    </row>
    <row r="637" spans="2:17" ht="12.75">
      <c r="B637" s="69"/>
      <c r="G637" s="70"/>
      <c r="Q637" s="44"/>
    </row>
    <row r="638" spans="2:17" ht="12.75">
      <c r="B638" s="69"/>
      <c r="G638" s="70"/>
      <c r="Q638" s="44"/>
    </row>
    <row r="639" spans="2:17" ht="12.75">
      <c r="B639" s="69"/>
      <c r="G639" s="70"/>
      <c r="Q639" s="44"/>
    </row>
    <row r="640" spans="2:17" ht="12.75">
      <c r="B640" s="69"/>
      <c r="G640" s="70"/>
      <c r="Q640" s="44"/>
    </row>
    <row r="641" spans="2:17" ht="12.75">
      <c r="B641" s="69"/>
      <c r="G641" s="70"/>
      <c r="Q641" s="44"/>
    </row>
    <row r="642" spans="2:17" ht="12.75">
      <c r="B642" s="69"/>
      <c r="G642" s="70"/>
      <c r="Q642" s="44"/>
    </row>
    <row r="643" spans="2:17" ht="12.75">
      <c r="B643" s="69"/>
      <c r="G643" s="70"/>
      <c r="Q643" s="44"/>
    </row>
    <row r="644" spans="2:17" ht="12.75">
      <c r="B644" s="69"/>
      <c r="G644" s="70"/>
      <c r="Q644" s="44"/>
    </row>
    <row r="645" spans="2:17" ht="12.75">
      <c r="B645" s="69"/>
      <c r="G645" s="70"/>
      <c r="Q645" s="44"/>
    </row>
    <row r="646" spans="2:17" ht="12.75">
      <c r="B646" s="69"/>
      <c r="G646" s="70"/>
      <c r="Q646" s="44"/>
    </row>
    <row r="647" spans="2:17" ht="12.75">
      <c r="B647" s="69"/>
      <c r="G647" s="70"/>
      <c r="Q647" s="44"/>
    </row>
    <row r="648" spans="2:17" ht="12.75">
      <c r="B648" s="69"/>
      <c r="G648" s="70"/>
      <c r="Q648" s="44"/>
    </row>
    <row r="649" spans="2:17" ht="12.75">
      <c r="B649" s="69"/>
      <c r="G649" s="70"/>
      <c r="Q649" s="44"/>
    </row>
    <row r="650" spans="2:17" ht="12.75">
      <c r="B650" s="69"/>
      <c r="G650" s="70"/>
      <c r="Q650" s="44"/>
    </row>
    <row r="651" spans="2:17" ht="12.75">
      <c r="B651" s="69"/>
      <c r="G651" s="70"/>
      <c r="Q651" s="44"/>
    </row>
    <row r="652" spans="2:17" ht="12.75">
      <c r="B652" s="69"/>
      <c r="G652" s="70"/>
      <c r="Q652" s="44"/>
    </row>
    <row r="653" spans="2:17" ht="12.75">
      <c r="B653" s="69"/>
      <c r="G653" s="70"/>
      <c r="Q653" s="44"/>
    </row>
    <row r="654" spans="2:17" ht="12.75">
      <c r="B654" s="69"/>
      <c r="G654" s="70"/>
      <c r="Q654" s="44"/>
    </row>
    <row r="655" spans="2:17" ht="12.75">
      <c r="B655" s="69"/>
      <c r="G655" s="70"/>
      <c r="Q655" s="44"/>
    </row>
    <row r="656" spans="2:17" ht="12.75">
      <c r="B656" s="69"/>
      <c r="G656" s="70"/>
      <c r="Q656" s="44"/>
    </row>
    <row r="657" spans="2:17" ht="12.75">
      <c r="B657" s="69"/>
      <c r="G657" s="70"/>
      <c r="Q657" s="44"/>
    </row>
    <row r="658" spans="2:17" ht="12.75">
      <c r="B658" s="69"/>
      <c r="G658" s="70"/>
      <c r="Q658" s="44"/>
    </row>
    <row r="659" spans="2:17" ht="12.75">
      <c r="B659" s="69"/>
      <c r="G659" s="70"/>
      <c r="Q659" s="44"/>
    </row>
    <row r="660" spans="2:17" ht="12.75">
      <c r="B660" s="69"/>
      <c r="G660" s="70"/>
      <c r="Q660" s="44"/>
    </row>
    <row r="661" spans="2:17" ht="12.75">
      <c r="B661" s="69"/>
      <c r="G661" s="70"/>
      <c r="Q661" s="44"/>
    </row>
    <row r="662" spans="2:17" ht="12.75">
      <c r="B662" s="69"/>
      <c r="G662" s="70"/>
      <c r="Q662" s="44"/>
    </row>
    <row r="663" spans="2:17" ht="12.75">
      <c r="B663" s="69"/>
      <c r="G663" s="70"/>
      <c r="Q663" s="44"/>
    </row>
    <row r="664" spans="2:17" ht="12.75">
      <c r="B664" s="69"/>
      <c r="G664" s="70"/>
      <c r="Q664" s="44"/>
    </row>
    <row r="665" spans="2:17" ht="12.75">
      <c r="B665" s="69"/>
      <c r="G665" s="70"/>
      <c r="Q665" s="44"/>
    </row>
    <row r="666" spans="2:17" ht="12.75">
      <c r="B666" s="69"/>
      <c r="G666" s="70"/>
      <c r="Q666" s="44"/>
    </row>
    <row r="667" spans="2:17" ht="12.75">
      <c r="B667" s="69"/>
      <c r="G667" s="70"/>
      <c r="Q667" s="44"/>
    </row>
    <row r="668" spans="2:17" ht="12.75">
      <c r="B668" s="69"/>
      <c r="G668" s="70"/>
      <c r="Q668" s="44"/>
    </row>
    <row r="669" spans="2:17" ht="12.75">
      <c r="B669" s="69"/>
      <c r="G669" s="70"/>
      <c r="Q669" s="44"/>
    </row>
    <row r="670" spans="2:17" ht="12.75">
      <c r="B670" s="69"/>
      <c r="G670" s="70"/>
      <c r="Q670" s="44"/>
    </row>
    <row r="671" spans="2:17" ht="12.75">
      <c r="B671" s="69"/>
      <c r="G671" s="70"/>
      <c r="Q671" s="44"/>
    </row>
    <row r="672" spans="2:17" ht="12.75">
      <c r="B672" s="69"/>
      <c r="G672" s="70"/>
      <c r="Q672" s="44"/>
    </row>
    <row r="673" spans="2:17" ht="12.75">
      <c r="B673" s="69"/>
      <c r="G673" s="70"/>
      <c r="Q673" s="44"/>
    </row>
    <row r="674" spans="2:17" ht="12.75">
      <c r="B674" s="69"/>
      <c r="G674" s="70"/>
      <c r="Q674" s="44"/>
    </row>
    <row r="675" spans="2:17" ht="12.75">
      <c r="B675" s="69"/>
      <c r="G675" s="70"/>
      <c r="Q675" s="44"/>
    </row>
    <row r="676" spans="2:17" ht="12.75">
      <c r="B676" s="69"/>
      <c r="G676" s="70"/>
      <c r="Q676" s="44"/>
    </row>
    <row r="677" spans="2:17" ht="12.75">
      <c r="B677" s="69"/>
      <c r="G677" s="70"/>
      <c r="Q677" s="44"/>
    </row>
    <row r="678" spans="2:17" ht="12.75">
      <c r="B678" s="69"/>
      <c r="G678" s="70"/>
      <c r="Q678" s="44"/>
    </row>
    <row r="679" spans="2:17" ht="12.75">
      <c r="B679" s="69"/>
      <c r="G679" s="70"/>
      <c r="Q679" s="44"/>
    </row>
    <row r="680" spans="2:17" ht="12.75">
      <c r="B680" s="69"/>
      <c r="G680" s="70"/>
      <c r="Q680" s="44"/>
    </row>
    <row r="681" spans="2:17" ht="12.75">
      <c r="B681" s="69"/>
      <c r="G681" s="70"/>
      <c r="Q681" s="44"/>
    </row>
    <row r="682" spans="2:17" ht="12.75">
      <c r="B682" s="69"/>
      <c r="G682" s="70"/>
      <c r="Q682" s="44"/>
    </row>
    <row r="683" spans="2:17" ht="12.75">
      <c r="B683" s="69"/>
      <c r="G683" s="70"/>
      <c r="Q683" s="44"/>
    </row>
    <row r="684" spans="2:17" ht="12.75">
      <c r="B684" s="69"/>
      <c r="G684" s="70"/>
      <c r="Q684" s="44"/>
    </row>
    <row r="685" spans="2:17" ht="12.75">
      <c r="B685" s="69"/>
      <c r="G685" s="70"/>
      <c r="Q685" s="44"/>
    </row>
    <row r="686" spans="2:17" ht="12.75">
      <c r="B686" s="69"/>
      <c r="G686" s="70"/>
      <c r="Q686" s="44"/>
    </row>
    <row r="687" spans="2:17" ht="12.75">
      <c r="B687" s="69"/>
      <c r="G687" s="70"/>
      <c r="Q687" s="44"/>
    </row>
    <row r="688" spans="2:17" ht="12.75">
      <c r="B688" s="69"/>
      <c r="G688" s="70"/>
      <c r="Q688" s="44"/>
    </row>
    <row r="689" spans="2:17" ht="12.75">
      <c r="B689" s="69"/>
      <c r="G689" s="70"/>
      <c r="Q689" s="44"/>
    </row>
    <row r="690" spans="2:17" ht="12.75">
      <c r="B690" s="69"/>
      <c r="G690" s="70"/>
      <c r="Q690" s="44"/>
    </row>
    <row r="691" spans="2:17" ht="12.75">
      <c r="B691" s="69"/>
      <c r="G691" s="70"/>
      <c r="Q691" s="44"/>
    </row>
    <row r="692" spans="2:17" ht="12.75">
      <c r="B692" s="69"/>
      <c r="G692" s="70"/>
      <c r="Q692" s="44"/>
    </row>
    <row r="693" spans="2:17" ht="12.75">
      <c r="B693" s="69"/>
      <c r="G693" s="70"/>
      <c r="Q693" s="44"/>
    </row>
    <row r="694" spans="2:17" ht="12.75">
      <c r="B694" s="69"/>
      <c r="G694" s="70"/>
      <c r="Q694" s="44"/>
    </row>
    <row r="695" spans="2:17" ht="12.75">
      <c r="B695" s="69"/>
      <c r="G695" s="70"/>
      <c r="Q695" s="44"/>
    </row>
    <row r="696" spans="2:17" ht="12.75">
      <c r="B696" s="69"/>
      <c r="G696" s="70"/>
      <c r="Q696" s="44"/>
    </row>
    <row r="697" spans="2:17" ht="12.75">
      <c r="B697" s="69"/>
      <c r="G697" s="70"/>
      <c r="Q697" s="44"/>
    </row>
    <row r="698" spans="2:17" ht="12.75">
      <c r="B698" s="69"/>
      <c r="G698" s="70"/>
      <c r="Q698" s="44"/>
    </row>
    <row r="699" spans="2:17" ht="12.75">
      <c r="B699" s="69"/>
      <c r="G699" s="70"/>
      <c r="Q699" s="44"/>
    </row>
    <row r="700" spans="2:17" ht="12.75">
      <c r="B700" s="69"/>
      <c r="G700" s="70"/>
      <c r="Q700" s="44"/>
    </row>
    <row r="701" spans="2:17" ht="12.75">
      <c r="B701" s="69"/>
      <c r="G701" s="70"/>
      <c r="Q701" s="44"/>
    </row>
    <row r="702" spans="2:17" ht="12.75">
      <c r="B702" s="69"/>
      <c r="G702" s="70"/>
      <c r="Q702" s="44"/>
    </row>
    <row r="703" spans="2:17" ht="12.75">
      <c r="B703" s="69"/>
      <c r="G703" s="70"/>
      <c r="Q703" s="44"/>
    </row>
    <row r="704" spans="2:17" ht="12.75">
      <c r="B704" s="69"/>
      <c r="G704" s="70"/>
      <c r="Q704" s="44"/>
    </row>
    <row r="705" spans="2:17" ht="12.75">
      <c r="B705" s="69"/>
      <c r="G705" s="70"/>
      <c r="Q705" s="44"/>
    </row>
    <row r="706" spans="2:17" ht="12.75">
      <c r="B706" s="69"/>
      <c r="G706" s="70"/>
      <c r="Q706" s="44"/>
    </row>
    <row r="707" spans="2:17" ht="12.75">
      <c r="B707" s="69"/>
      <c r="G707" s="70"/>
      <c r="Q707" s="44"/>
    </row>
    <row r="708" spans="2:17" ht="12.75">
      <c r="B708" s="69"/>
      <c r="G708" s="70"/>
      <c r="Q708" s="44"/>
    </row>
    <row r="709" spans="2:17" ht="12.75">
      <c r="B709" s="69"/>
      <c r="G709" s="70"/>
      <c r="Q709" s="44"/>
    </row>
    <row r="710" spans="2:17" ht="12.75">
      <c r="B710" s="69"/>
      <c r="G710" s="70"/>
      <c r="Q710" s="44"/>
    </row>
    <row r="711" spans="2:17" ht="12.75">
      <c r="B711" s="69"/>
      <c r="G711" s="70"/>
      <c r="Q711" s="44"/>
    </row>
    <row r="712" spans="2:17" ht="12.75">
      <c r="B712" s="69"/>
      <c r="G712" s="70"/>
      <c r="Q712" s="44"/>
    </row>
    <row r="713" spans="2:17" ht="12.75">
      <c r="B713" s="69"/>
      <c r="G713" s="70"/>
      <c r="Q713" s="44"/>
    </row>
    <row r="714" spans="2:17" ht="12.75">
      <c r="B714" s="69"/>
      <c r="G714" s="70"/>
      <c r="Q714" s="44"/>
    </row>
    <row r="715" spans="2:17" ht="12.75">
      <c r="B715" s="69"/>
      <c r="G715" s="70"/>
      <c r="Q715" s="44"/>
    </row>
    <row r="716" spans="2:17" ht="12.75">
      <c r="B716" s="69"/>
      <c r="G716" s="70"/>
      <c r="Q716" s="44"/>
    </row>
    <row r="717" spans="2:17" ht="12.75">
      <c r="B717" s="69"/>
      <c r="G717" s="70"/>
      <c r="Q717" s="44"/>
    </row>
    <row r="718" spans="2:17" ht="12.75">
      <c r="B718" s="69"/>
      <c r="G718" s="70"/>
      <c r="Q718" s="44"/>
    </row>
    <row r="719" spans="2:17" ht="12.75">
      <c r="B719" s="69"/>
      <c r="G719" s="70"/>
      <c r="Q719" s="44"/>
    </row>
    <row r="720" spans="2:17" ht="12.75">
      <c r="B720" s="69"/>
      <c r="G720" s="70"/>
      <c r="Q720" s="44"/>
    </row>
    <row r="721" spans="2:17" ht="12.75">
      <c r="B721" s="69"/>
      <c r="G721" s="70"/>
      <c r="Q721" s="44"/>
    </row>
    <row r="722" spans="2:17" ht="12.75">
      <c r="B722" s="69"/>
      <c r="G722" s="70"/>
      <c r="Q722" s="44"/>
    </row>
    <row r="723" spans="2:17" ht="12.75">
      <c r="B723" s="69"/>
      <c r="G723" s="70"/>
      <c r="Q723" s="44"/>
    </row>
    <row r="724" spans="2:17" ht="12.75">
      <c r="B724" s="69"/>
      <c r="G724" s="70"/>
      <c r="Q724" s="44"/>
    </row>
    <row r="725" spans="2:17" ht="12.75">
      <c r="B725" s="69"/>
      <c r="G725" s="70"/>
      <c r="Q725" s="44"/>
    </row>
    <row r="726" spans="2:17" ht="12.75">
      <c r="B726" s="69"/>
      <c r="G726" s="70"/>
      <c r="Q726" s="44"/>
    </row>
    <row r="727" spans="2:17" ht="12.75">
      <c r="B727" s="69"/>
      <c r="G727" s="70"/>
      <c r="Q727" s="44"/>
    </row>
    <row r="728" spans="2:17" ht="12.75">
      <c r="B728" s="69"/>
      <c r="G728" s="70"/>
      <c r="Q728" s="44"/>
    </row>
    <row r="729" spans="2:17" ht="12.75">
      <c r="B729" s="69"/>
      <c r="G729" s="70"/>
      <c r="Q729" s="44"/>
    </row>
    <row r="730" spans="2:17" ht="12.75">
      <c r="B730" s="69"/>
      <c r="G730" s="70"/>
      <c r="Q730" s="44"/>
    </row>
    <row r="731" spans="2:17" ht="12.75">
      <c r="B731" s="69"/>
      <c r="G731" s="70"/>
      <c r="Q731" s="44"/>
    </row>
    <row r="732" spans="2:17" ht="12.75">
      <c r="B732" s="69"/>
      <c r="G732" s="70"/>
      <c r="Q732" s="44"/>
    </row>
    <row r="733" spans="2:17" ht="12.75">
      <c r="B733" s="69"/>
      <c r="G733" s="70"/>
      <c r="Q733" s="44"/>
    </row>
    <row r="734" spans="2:17" ht="12.75">
      <c r="B734" s="69"/>
      <c r="G734" s="70"/>
      <c r="Q734" s="44"/>
    </row>
    <row r="735" spans="2:17" ht="12.75">
      <c r="B735" s="69"/>
      <c r="G735" s="70"/>
      <c r="Q735" s="44"/>
    </row>
    <row r="736" spans="2:17" ht="12.75">
      <c r="B736" s="69"/>
      <c r="G736" s="70"/>
      <c r="Q736" s="44"/>
    </row>
    <row r="737" spans="2:17" ht="12.75">
      <c r="B737" s="69"/>
      <c r="G737" s="70"/>
      <c r="Q737" s="44"/>
    </row>
    <row r="738" spans="2:17" ht="12.75">
      <c r="B738" s="69"/>
      <c r="G738" s="70"/>
      <c r="Q738" s="44"/>
    </row>
    <row r="739" spans="2:17" ht="12.75">
      <c r="B739" s="69"/>
      <c r="G739" s="70"/>
      <c r="Q739" s="44"/>
    </row>
    <row r="740" spans="2:17" ht="12.75">
      <c r="B740" s="69"/>
      <c r="G740" s="70"/>
      <c r="Q740" s="44"/>
    </row>
    <row r="741" spans="2:17" ht="12.75">
      <c r="B741" s="69"/>
      <c r="G741" s="70"/>
      <c r="Q741" s="44"/>
    </row>
    <row r="742" spans="2:17" ht="12.75">
      <c r="B742" s="69"/>
      <c r="G742" s="70"/>
      <c r="Q742" s="44"/>
    </row>
    <row r="743" spans="2:17" ht="12.75">
      <c r="B743" s="69"/>
      <c r="G743" s="70"/>
      <c r="Q743" s="44"/>
    </row>
    <row r="744" spans="2:17" ht="12.75">
      <c r="B744" s="69"/>
      <c r="G744" s="70"/>
      <c r="Q744" s="44"/>
    </row>
    <row r="745" spans="2:17" ht="12.75">
      <c r="B745" s="69"/>
      <c r="G745" s="70"/>
      <c r="Q745" s="44"/>
    </row>
    <row r="746" spans="2:17" ht="12.75">
      <c r="B746" s="69"/>
      <c r="G746" s="70"/>
      <c r="Q746" s="44"/>
    </row>
    <row r="747" spans="2:17" ht="12.75">
      <c r="B747" s="69"/>
      <c r="G747" s="70"/>
      <c r="Q747" s="44"/>
    </row>
    <row r="748" spans="2:17" ht="12.75">
      <c r="B748" s="69"/>
      <c r="G748" s="70"/>
      <c r="Q748" s="44"/>
    </row>
    <row r="749" spans="2:17" ht="12.75">
      <c r="B749" s="69"/>
      <c r="G749" s="70"/>
      <c r="Q749" s="44"/>
    </row>
    <row r="750" spans="2:17" ht="12.75">
      <c r="B750" s="69"/>
      <c r="G750" s="70"/>
      <c r="Q750" s="44"/>
    </row>
    <row r="751" spans="2:17" ht="12.75">
      <c r="B751" s="69"/>
      <c r="G751" s="70"/>
      <c r="Q751" s="44"/>
    </row>
    <row r="752" spans="2:17" ht="12.75">
      <c r="B752" s="69"/>
      <c r="G752" s="70"/>
      <c r="Q752" s="44"/>
    </row>
    <row r="753" spans="2:17" ht="12.75">
      <c r="B753" s="69"/>
      <c r="G753" s="70"/>
      <c r="Q753" s="44"/>
    </row>
    <row r="754" spans="2:17" ht="12.75">
      <c r="B754" s="69"/>
      <c r="G754" s="70"/>
      <c r="Q754" s="44"/>
    </row>
    <row r="755" spans="2:17" ht="12.75">
      <c r="B755" s="69"/>
      <c r="G755" s="70"/>
      <c r="Q755" s="44"/>
    </row>
    <row r="756" spans="2:17" ht="12.75">
      <c r="B756" s="69"/>
      <c r="G756" s="70"/>
      <c r="Q756" s="44"/>
    </row>
    <row r="757" spans="2:17" ht="12.75">
      <c r="B757" s="69"/>
      <c r="G757" s="70"/>
      <c r="Q757" s="44"/>
    </row>
    <row r="758" spans="2:17" ht="12.75">
      <c r="B758" s="69"/>
      <c r="G758" s="70"/>
      <c r="Q758" s="44"/>
    </row>
    <row r="759" spans="2:17" ht="12.75">
      <c r="B759" s="69"/>
      <c r="G759" s="70"/>
      <c r="Q759" s="44"/>
    </row>
    <row r="760" spans="2:17" ht="12.75">
      <c r="B760" s="69"/>
      <c r="G760" s="70"/>
      <c r="Q760" s="44"/>
    </row>
    <row r="761" spans="2:17" ht="12.75">
      <c r="B761" s="69"/>
      <c r="G761" s="70"/>
      <c r="Q761" s="44"/>
    </row>
    <row r="762" spans="2:17" ht="12.75">
      <c r="B762" s="69"/>
      <c r="G762" s="70"/>
      <c r="Q762" s="44"/>
    </row>
    <row r="763" spans="2:17" ht="12.75">
      <c r="B763" s="69"/>
      <c r="G763" s="70"/>
      <c r="Q763" s="44"/>
    </row>
    <row r="764" spans="2:17" ht="12.75">
      <c r="B764" s="69"/>
      <c r="G764" s="70"/>
      <c r="Q764" s="44"/>
    </row>
    <row r="765" spans="2:17" ht="12.75">
      <c r="B765" s="69"/>
      <c r="G765" s="70"/>
      <c r="Q765" s="44"/>
    </row>
    <row r="766" spans="2:17" ht="12.75">
      <c r="B766" s="69"/>
      <c r="G766" s="70"/>
      <c r="Q766" s="44"/>
    </row>
    <row r="767" spans="2:17" ht="12.75">
      <c r="B767" s="69"/>
      <c r="G767" s="70"/>
      <c r="Q767" s="44"/>
    </row>
    <row r="768" spans="2:17" ht="12.75">
      <c r="B768" s="69"/>
      <c r="G768" s="70"/>
      <c r="Q768" s="44"/>
    </row>
    <row r="769" spans="2:17" ht="12.75">
      <c r="B769" s="69"/>
      <c r="G769" s="70"/>
      <c r="Q769" s="44"/>
    </row>
    <row r="770" spans="2:17" ht="12.75">
      <c r="B770" s="69"/>
      <c r="G770" s="70"/>
      <c r="Q770" s="44"/>
    </row>
    <row r="771" spans="2:17" ht="12.75">
      <c r="B771" s="69"/>
      <c r="G771" s="70"/>
      <c r="Q771" s="44"/>
    </row>
    <row r="772" spans="2:17" ht="12.75">
      <c r="B772" s="69"/>
      <c r="G772" s="70"/>
      <c r="Q772" s="44"/>
    </row>
    <row r="773" spans="2:17" ht="12.75">
      <c r="B773" s="69"/>
      <c r="G773" s="70"/>
      <c r="Q773" s="44"/>
    </row>
    <row r="774" spans="2:17" ht="12.75">
      <c r="B774" s="69"/>
      <c r="G774" s="70"/>
      <c r="Q774" s="44"/>
    </row>
    <row r="775" spans="2:17" ht="12.75">
      <c r="B775" s="69"/>
      <c r="G775" s="70"/>
      <c r="Q775" s="44"/>
    </row>
    <row r="776" spans="2:17" ht="12.75">
      <c r="B776" s="69"/>
      <c r="G776" s="70"/>
      <c r="Q776" s="44"/>
    </row>
    <row r="777" spans="2:17" ht="12.75">
      <c r="B777" s="69"/>
      <c r="G777" s="70"/>
      <c r="Q777" s="44"/>
    </row>
    <row r="778" spans="2:17" ht="12.75">
      <c r="B778" s="69"/>
      <c r="G778" s="70"/>
      <c r="Q778" s="44"/>
    </row>
    <row r="779" spans="2:17" ht="12.75">
      <c r="B779" s="69"/>
      <c r="G779" s="70"/>
      <c r="Q779" s="44"/>
    </row>
    <row r="780" spans="2:17" ht="12.75">
      <c r="B780" s="69"/>
      <c r="G780" s="70"/>
      <c r="Q780" s="44"/>
    </row>
    <row r="781" spans="2:17" ht="12.75">
      <c r="B781" s="69"/>
      <c r="G781" s="70"/>
      <c r="Q781" s="44"/>
    </row>
    <row r="782" spans="2:17" ht="12.75">
      <c r="B782" s="69"/>
      <c r="G782" s="70"/>
      <c r="Q782" s="44"/>
    </row>
    <row r="783" spans="2:17" ht="12.75">
      <c r="B783" s="69"/>
      <c r="G783" s="70"/>
      <c r="Q783" s="44"/>
    </row>
    <row r="784" spans="2:17" ht="12.75">
      <c r="B784" s="69"/>
      <c r="G784" s="70"/>
      <c r="Q784" s="44"/>
    </row>
    <row r="785" spans="2:17" ht="12.75">
      <c r="B785" s="69"/>
      <c r="G785" s="70"/>
      <c r="Q785" s="44"/>
    </row>
    <row r="786" spans="2:17" ht="12.75">
      <c r="B786" s="69"/>
      <c r="G786" s="70"/>
      <c r="Q786" s="44"/>
    </row>
    <row r="787" spans="2:17" ht="12.75">
      <c r="B787" s="69"/>
      <c r="G787" s="70"/>
      <c r="Q787" s="44"/>
    </row>
    <row r="788" spans="2:17" ht="12.75">
      <c r="B788" s="69"/>
      <c r="G788" s="70"/>
      <c r="Q788" s="44"/>
    </row>
    <row r="789" spans="2:17" ht="12.75">
      <c r="B789" s="69"/>
      <c r="G789" s="70"/>
      <c r="Q789" s="44"/>
    </row>
    <row r="790" spans="2:17" ht="12.75">
      <c r="B790" s="69"/>
      <c r="G790" s="70"/>
      <c r="Q790" s="44"/>
    </row>
    <row r="791" spans="2:17" ht="12.75">
      <c r="B791" s="69"/>
      <c r="G791" s="70"/>
      <c r="Q791" s="44"/>
    </row>
    <row r="792" spans="2:17" ht="12.75">
      <c r="B792" s="69"/>
      <c r="G792" s="70"/>
      <c r="Q792" s="44"/>
    </row>
    <row r="793" spans="2:17" ht="12.75">
      <c r="B793" s="69"/>
      <c r="G793" s="70"/>
      <c r="Q793" s="44"/>
    </row>
    <row r="794" spans="2:17" ht="12.75">
      <c r="B794" s="69"/>
      <c r="G794" s="70"/>
      <c r="Q794" s="44"/>
    </row>
    <row r="795" spans="2:17" ht="12.75">
      <c r="B795" s="69"/>
      <c r="G795" s="70"/>
      <c r="Q795" s="44"/>
    </row>
    <row r="796" spans="2:17" ht="12.75">
      <c r="B796" s="69"/>
      <c r="G796" s="70"/>
      <c r="Q796" s="44"/>
    </row>
    <row r="797" spans="2:17" ht="12.75">
      <c r="B797" s="69"/>
      <c r="G797" s="70"/>
      <c r="Q797" s="44"/>
    </row>
    <row r="798" spans="2:17" ht="12.75">
      <c r="B798" s="69"/>
      <c r="G798" s="70"/>
      <c r="Q798" s="44"/>
    </row>
    <row r="799" spans="2:17" ht="12.75">
      <c r="B799" s="69"/>
      <c r="G799" s="70"/>
      <c r="Q799" s="44"/>
    </row>
    <row r="800" spans="2:17" ht="12.75">
      <c r="B800" s="69"/>
      <c r="G800" s="70"/>
      <c r="Q800" s="44"/>
    </row>
    <row r="801" spans="2:17" ht="12.75">
      <c r="B801" s="69"/>
      <c r="G801" s="70"/>
      <c r="Q801" s="44"/>
    </row>
    <row r="802" spans="2:17" ht="12.75">
      <c r="B802" s="69"/>
      <c r="G802" s="70"/>
      <c r="Q802" s="44"/>
    </row>
    <row r="803" spans="2:17" ht="12.75">
      <c r="B803" s="69"/>
      <c r="G803" s="70"/>
      <c r="Q803" s="44"/>
    </row>
    <row r="804" spans="2:17" ht="12.75">
      <c r="B804" s="69"/>
      <c r="G804" s="70"/>
      <c r="Q804" s="44"/>
    </row>
    <row r="805" spans="2:17" ht="12.75">
      <c r="B805" s="69"/>
      <c r="G805" s="70"/>
      <c r="Q805" s="44"/>
    </row>
    <row r="806" spans="2:17" ht="12.75">
      <c r="B806" s="69"/>
      <c r="G806" s="70"/>
      <c r="Q806" s="44"/>
    </row>
    <row r="807" spans="2:17" ht="12.75">
      <c r="B807" s="69"/>
      <c r="G807" s="70"/>
      <c r="Q807" s="44"/>
    </row>
    <row r="808" spans="2:17" ht="12.75">
      <c r="B808" s="69"/>
      <c r="G808" s="70"/>
      <c r="Q808" s="44"/>
    </row>
    <row r="809" spans="2:17" ht="12.75">
      <c r="B809" s="69"/>
      <c r="G809" s="70"/>
      <c r="Q809" s="44"/>
    </row>
    <row r="810" spans="2:17" ht="12.75">
      <c r="B810" s="69"/>
      <c r="G810" s="70"/>
      <c r="Q810" s="44"/>
    </row>
    <row r="811" spans="2:17" ht="12.75">
      <c r="B811" s="69"/>
      <c r="G811" s="70"/>
      <c r="Q811" s="44"/>
    </row>
    <row r="812" spans="2:17" ht="12.75">
      <c r="B812" s="69"/>
      <c r="G812" s="70"/>
      <c r="Q812" s="44"/>
    </row>
    <row r="813" spans="2:17" ht="12.75">
      <c r="B813" s="69"/>
      <c r="G813" s="70"/>
      <c r="Q813" s="44"/>
    </row>
    <row r="814" spans="2:17" ht="12.75">
      <c r="B814" s="69"/>
      <c r="G814" s="70"/>
      <c r="Q814" s="44"/>
    </row>
    <row r="815" spans="2:17" ht="12.75">
      <c r="B815" s="69"/>
      <c r="G815" s="70"/>
      <c r="Q815" s="44"/>
    </row>
    <row r="816" spans="2:17" ht="12.75">
      <c r="B816" s="69"/>
      <c r="G816" s="70"/>
      <c r="Q816" s="44"/>
    </row>
    <row r="817" spans="2:17" ht="12.75">
      <c r="B817" s="69"/>
      <c r="G817" s="70"/>
      <c r="Q817" s="44"/>
    </row>
    <row r="818" spans="2:17" ht="12.75">
      <c r="B818" s="69"/>
      <c r="G818" s="70"/>
      <c r="Q818" s="44"/>
    </row>
    <row r="819" spans="2:17" ht="12.75">
      <c r="B819" s="69"/>
      <c r="G819" s="70"/>
      <c r="Q819" s="44"/>
    </row>
    <row r="820" spans="2:17" ht="12.75">
      <c r="B820" s="69"/>
      <c r="G820" s="70"/>
      <c r="Q820" s="44"/>
    </row>
    <row r="821" spans="2:17" ht="12.75">
      <c r="B821" s="69"/>
      <c r="G821" s="70"/>
      <c r="Q821" s="44"/>
    </row>
    <row r="822" spans="2:17" ht="12.75">
      <c r="B822" s="69"/>
      <c r="G822" s="70"/>
      <c r="Q822" s="44"/>
    </row>
    <row r="823" spans="2:17" ht="12.75">
      <c r="B823" s="69"/>
      <c r="G823" s="70"/>
      <c r="Q823" s="44"/>
    </row>
    <row r="824" spans="2:17" ht="12.75">
      <c r="B824" s="69"/>
      <c r="G824" s="70"/>
      <c r="Q824" s="44"/>
    </row>
    <row r="825" spans="2:17" ht="12.75">
      <c r="B825" s="69"/>
      <c r="G825" s="70"/>
      <c r="Q825" s="44"/>
    </row>
    <row r="826" spans="2:17" ht="12.75">
      <c r="B826" s="69"/>
      <c r="G826" s="70"/>
      <c r="Q826" s="44"/>
    </row>
    <row r="827" spans="2:17" ht="12.75">
      <c r="B827" s="69"/>
      <c r="G827" s="70"/>
      <c r="Q827" s="44"/>
    </row>
    <row r="828" spans="2:17" ht="12.75">
      <c r="B828" s="69"/>
      <c r="G828" s="70"/>
      <c r="Q828" s="44"/>
    </row>
    <row r="829" spans="2:17" ht="12.75">
      <c r="B829" s="69"/>
      <c r="G829" s="70"/>
      <c r="Q829" s="44"/>
    </row>
    <row r="830" spans="2:17" ht="12.75">
      <c r="B830" s="69"/>
      <c r="G830" s="70"/>
      <c r="Q830" s="44"/>
    </row>
    <row r="831" spans="2:17" ht="12.75">
      <c r="B831" s="69"/>
      <c r="G831" s="70"/>
      <c r="Q831" s="44"/>
    </row>
    <row r="832" spans="2:17" ht="12.75">
      <c r="B832" s="69"/>
      <c r="G832" s="70"/>
      <c r="Q832" s="44"/>
    </row>
    <row r="833" spans="2:17" ht="12.75">
      <c r="B833" s="69"/>
      <c r="G833" s="70"/>
      <c r="Q833" s="44"/>
    </row>
    <row r="834" spans="2:17" ht="12.75">
      <c r="B834" s="69"/>
      <c r="G834" s="70"/>
      <c r="Q834" s="44"/>
    </row>
    <row r="835" spans="2:17" ht="12.75">
      <c r="B835" s="69"/>
      <c r="G835" s="70"/>
      <c r="Q835" s="44"/>
    </row>
    <row r="836" spans="2:17" ht="12.75">
      <c r="B836" s="69"/>
      <c r="G836" s="70"/>
      <c r="Q836" s="44"/>
    </row>
    <row r="837" spans="2:17" ht="12.75">
      <c r="B837" s="69"/>
      <c r="G837" s="70"/>
      <c r="Q837" s="44"/>
    </row>
    <row r="838" spans="2:17" ht="12.75">
      <c r="B838" s="69"/>
      <c r="G838" s="70"/>
      <c r="Q838" s="44"/>
    </row>
    <row r="839" spans="2:17" ht="12.75">
      <c r="B839" s="69"/>
      <c r="G839" s="70"/>
      <c r="Q839" s="44"/>
    </row>
    <row r="840" spans="2:17" ht="12.75">
      <c r="B840" s="69"/>
      <c r="G840" s="70"/>
      <c r="Q840" s="44"/>
    </row>
    <row r="841" spans="2:17" ht="12.75">
      <c r="B841" s="69"/>
      <c r="G841" s="70"/>
      <c r="Q841" s="44"/>
    </row>
    <row r="842" spans="2:17" ht="12.75">
      <c r="B842" s="69"/>
      <c r="G842" s="70"/>
      <c r="Q842" s="44"/>
    </row>
    <row r="843" spans="2:17" ht="12.75">
      <c r="B843" s="69"/>
      <c r="G843" s="70"/>
      <c r="Q843" s="44"/>
    </row>
    <row r="844" spans="2:17" ht="12.75">
      <c r="B844" s="69"/>
      <c r="G844" s="70"/>
      <c r="Q844" s="44"/>
    </row>
    <row r="845" spans="2:17" ht="12.75">
      <c r="B845" s="69"/>
      <c r="G845" s="70"/>
      <c r="Q845" s="44"/>
    </row>
    <row r="846" spans="2:17" ht="12.75">
      <c r="B846" s="69"/>
      <c r="G846" s="70"/>
      <c r="Q846" s="44"/>
    </row>
    <row r="847" spans="2:17" ht="12.75">
      <c r="B847" s="69"/>
      <c r="G847" s="70"/>
      <c r="Q847" s="44"/>
    </row>
    <row r="848" spans="2:17" ht="12.75">
      <c r="B848" s="69"/>
      <c r="G848" s="70"/>
      <c r="Q848" s="44"/>
    </row>
    <row r="849" spans="2:17" ht="12.75">
      <c r="B849" s="69"/>
      <c r="G849" s="70"/>
      <c r="Q849" s="44"/>
    </row>
    <row r="850" spans="2:17" ht="12.75">
      <c r="B850" s="69"/>
      <c r="G850" s="70"/>
      <c r="Q850" s="44"/>
    </row>
    <row r="851" spans="2:17" ht="12.75">
      <c r="B851" s="69"/>
      <c r="G851" s="70"/>
      <c r="Q851" s="44"/>
    </row>
    <row r="852" spans="2:17" ht="12.75">
      <c r="B852" s="69"/>
      <c r="G852" s="70"/>
      <c r="Q852" s="44"/>
    </row>
    <row r="853" spans="2:17" ht="12.75">
      <c r="B853" s="69"/>
      <c r="G853" s="70"/>
      <c r="Q853" s="44"/>
    </row>
    <row r="854" spans="2:17" ht="12.75">
      <c r="B854" s="69"/>
      <c r="G854" s="70"/>
      <c r="Q854" s="44"/>
    </row>
    <row r="855" spans="2:17" ht="12.75">
      <c r="B855" s="69"/>
      <c r="G855" s="70"/>
      <c r="Q855" s="44"/>
    </row>
    <row r="856" spans="2:17" ht="12.75">
      <c r="B856" s="69"/>
      <c r="G856" s="70"/>
      <c r="Q856" s="44"/>
    </row>
    <row r="857" spans="2:17" ht="12.75">
      <c r="B857" s="69"/>
      <c r="G857" s="70"/>
      <c r="Q857" s="44"/>
    </row>
    <row r="858" spans="2:17" ht="12.75">
      <c r="B858" s="69"/>
      <c r="G858" s="70"/>
      <c r="Q858" s="44"/>
    </row>
    <row r="859" spans="2:17" ht="12.75">
      <c r="B859" s="69"/>
      <c r="G859" s="70"/>
      <c r="Q859" s="44"/>
    </row>
    <row r="860" spans="2:17" ht="12.75">
      <c r="B860" s="69"/>
      <c r="G860" s="70"/>
      <c r="Q860" s="44"/>
    </row>
    <row r="861" spans="2:17" ht="12.75">
      <c r="B861" s="69"/>
      <c r="G861" s="70"/>
      <c r="Q861" s="44"/>
    </row>
    <row r="862" spans="2:17" ht="12.75">
      <c r="B862" s="69"/>
      <c r="G862" s="70"/>
      <c r="Q862" s="44"/>
    </row>
    <row r="863" spans="2:17" ht="12.75">
      <c r="B863" s="69"/>
      <c r="G863" s="70"/>
      <c r="Q863" s="44"/>
    </row>
    <row r="864" spans="2:17" ht="12.75">
      <c r="B864" s="69"/>
      <c r="G864" s="70"/>
      <c r="Q864" s="44"/>
    </row>
    <row r="865" spans="2:17" ht="12.75">
      <c r="B865" s="69"/>
      <c r="G865" s="70"/>
      <c r="Q865" s="44"/>
    </row>
    <row r="866" spans="2:17" ht="12.75">
      <c r="B866" s="69"/>
      <c r="G866" s="70"/>
      <c r="Q866" s="44"/>
    </row>
    <row r="867" spans="2:17" ht="12.75">
      <c r="B867" s="69"/>
      <c r="G867" s="70"/>
      <c r="Q867" s="44"/>
    </row>
    <row r="868" spans="2:17" ht="12.75">
      <c r="B868" s="69"/>
      <c r="G868" s="70"/>
      <c r="Q868" s="44"/>
    </row>
    <row r="869" spans="2:17" ht="12.75">
      <c r="B869" s="69"/>
      <c r="G869" s="70"/>
      <c r="Q869" s="44"/>
    </row>
    <row r="870" spans="2:17" ht="12.75">
      <c r="B870" s="69"/>
      <c r="G870" s="70"/>
      <c r="Q870" s="44"/>
    </row>
    <row r="871" spans="2:17" ht="12.75">
      <c r="B871" s="69"/>
      <c r="G871" s="70"/>
      <c r="Q871" s="44"/>
    </row>
    <row r="872" spans="2:17" ht="12.75">
      <c r="B872" s="69"/>
      <c r="G872" s="70"/>
      <c r="Q872" s="44"/>
    </row>
    <row r="873" spans="2:17" ht="12.75">
      <c r="B873" s="69"/>
      <c r="G873" s="70"/>
      <c r="Q873" s="44"/>
    </row>
    <row r="874" spans="2:17" ht="12.75">
      <c r="B874" s="69"/>
      <c r="G874" s="70"/>
      <c r="Q874" s="44"/>
    </row>
    <row r="875" spans="2:17" ht="12.75">
      <c r="B875" s="69"/>
      <c r="G875" s="70"/>
      <c r="Q875" s="44"/>
    </row>
    <row r="876" spans="2:17" ht="12.75">
      <c r="B876" s="69"/>
      <c r="G876" s="70"/>
      <c r="Q876" s="44"/>
    </row>
    <row r="877" spans="2:17" ht="12.75">
      <c r="B877" s="69"/>
      <c r="G877" s="70"/>
      <c r="Q877" s="44"/>
    </row>
    <row r="878" spans="2:17" ht="12.75">
      <c r="B878" s="69"/>
      <c r="G878" s="70"/>
      <c r="Q878" s="44"/>
    </row>
    <row r="879" spans="2:17" ht="12.75">
      <c r="B879" s="69"/>
      <c r="G879" s="70"/>
      <c r="Q879" s="44"/>
    </row>
    <row r="880" spans="2:17" ht="12.75">
      <c r="B880" s="69"/>
      <c r="G880" s="70"/>
      <c r="Q880" s="44"/>
    </row>
    <row r="881" spans="2:17" ht="12.75">
      <c r="B881" s="69"/>
      <c r="G881" s="70"/>
      <c r="Q881" s="44"/>
    </row>
    <row r="882" spans="2:17" ht="12.75">
      <c r="B882" s="69"/>
      <c r="G882" s="70"/>
      <c r="Q882" s="44"/>
    </row>
    <row r="883" spans="2:17" ht="12.75">
      <c r="B883" s="69"/>
      <c r="G883" s="70"/>
      <c r="Q883" s="44"/>
    </row>
    <row r="884" spans="2:17" ht="12.75">
      <c r="B884" s="69"/>
      <c r="G884" s="70"/>
      <c r="Q884" s="44"/>
    </row>
    <row r="885" spans="2:17" ht="12.75">
      <c r="B885" s="69"/>
      <c r="G885" s="70"/>
      <c r="Q885" s="44"/>
    </row>
    <row r="886" spans="2:17" ht="12.75">
      <c r="B886" s="69"/>
      <c r="G886" s="70"/>
      <c r="Q886" s="44"/>
    </row>
    <row r="887" spans="2:17" ht="12.75">
      <c r="B887" s="69"/>
      <c r="G887" s="70"/>
      <c r="Q887" s="44"/>
    </row>
    <row r="888" spans="2:17" ht="12.75">
      <c r="B888" s="69"/>
      <c r="G888" s="70"/>
      <c r="Q888" s="44"/>
    </row>
    <row r="889" spans="2:17" ht="12.75">
      <c r="B889" s="69"/>
      <c r="G889" s="70"/>
      <c r="Q889" s="44"/>
    </row>
    <row r="890" spans="2:17" ht="12.75">
      <c r="B890" s="69"/>
      <c r="G890" s="70"/>
      <c r="Q890" s="44"/>
    </row>
    <row r="891" spans="2:17" ht="12.75">
      <c r="B891" s="69"/>
      <c r="G891" s="70"/>
      <c r="Q891" s="44"/>
    </row>
    <row r="892" spans="2:17" ht="12.75">
      <c r="B892" s="69"/>
      <c r="G892" s="70"/>
      <c r="Q892" s="44"/>
    </row>
    <row r="893" spans="2:17" ht="12.75">
      <c r="B893" s="69"/>
      <c r="G893" s="70"/>
      <c r="Q893" s="44"/>
    </row>
    <row r="894" spans="2:17" ht="12.75">
      <c r="B894" s="69"/>
      <c r="G894" s="70"/>
      <c r="Q894" s="44"/>
    </row>
    <row r="895" spans="2:17" ht="12.75">
      <c r="B895" s="69"/>
      <c r="G895" s="70"/>
      <c r="Q895" s="44"/>
    </row>
    <row r="896" spans="2:17" ht="12.75">
      <c r="B896" s="69"/>
      <c r="G896" s="70"/>
      <c r="Q896" s="44"/>
    </row>
    <row r="897" spans="2:17" ht="12.75">
      <c r="B897" s="69"/>
      <c r="G897" s="70"/>
      <c r="Q897" s="44"/>
    </row>
    <row r="898" spans="2:17" ht="12.75">
      <c r="B898" s="69"/>
      <c r="G898" s="70"/>
      <c r="Q898" s="44"/>
    </row>
    <row r="899" spans="2:17" ht="12.75">
      <c r="B899" s="69"/>
      <c r="G899" s="70"/>
      <c r="Q899" s="44"/>
    </row>
    <row r="900" spans="2:17" ht="12.75">
      <c r="B900" s="69"/>
      <c r="G900" s="70"/>
      <c r="Q900" s="44"/>
    </row>
    <row r="901" spans="2:17" ht="12.75">
      <c r="B901" s="69"/>
      <c r="G901" s="70"/>
      <c r="Q901" s="44"/>
    </row>
    <row r="902" spans="2:17" ht="12.75">
      <c r="B902" s="69"/>
      <c r="G902" s="70"/>
      <c r="Q902" s="44"/>
    </row>
    <row r="903" spans="2:17" ht="12.75">
      <c r="B903" s="69"/>
      <c r="G903" s="70"/>
      <c r="Q903" s="44"/>
    </row>
    <row r="904" spans="2:17" ht="12.75">
      <c r="B904" s="69"/>
      <c r="G904" s="70"/>
      <c r="Q904" s="44"/>
    </row>
    <row r="905" spans="2:17" ht="12.75">
      <c r="B905" s="69"/>
      <c r="G905" s="70"/>
      <c r="Q905" s="44"/>
    </row>
    <row r="906" spans="2:17" ht="12.75">
      <c r="B906" s="69"/>
      <c r="G906" s="70"/>
      <c r="Q906" s="44"/>
    </row>
    <row r="907" spans="2:17" ht="12.75">
      <c r="B907" s="69"/>
      <c r="G907" s="70"/>
      <c r="Q907" s="44"/>
    </row>
    <row r="908" spans="2:17" ht="12.75">
      <c r="B908" s="69"/>
      <c r="G908" s="70"/>
      <c r="Q908" s="44"/>
    </row>
    <row r="909" spans="2:17" ht="12.75">
      <c r="B909" s="69"/>
      <c r="G909" s="70"/>
      <c r="Q909" s="44"/>
    </row>
    <row r="910" spans="2:17" ht="12.75">
      <c r="B910" s="69"/>
      <c r="G910" s="70"/>
      <c r="Q910" s="44"/>
    </row>
    <row r="911" spans="2:17" ht="12.75">
      <c r="B911" s="69"/>
      <c r="G911" s="70"/>
      <c r="Q911" s="44"/>
    </row>
    <row r="912" spans="2:17" ht="12.75">
      <c r="B912" s="69"/>
      <c r="G912" s="70"/>
      <c r="Q912" s="44"/>
    </row>
    <row r="913" spans="2:17" ht="12.75">
      <c r="B913" s="69"/>
      <c r="G913" s="70"/>
      <c r="Q913" s="44"/>
    </row>
    <row r="914" spans="2:17" ht="12.75">
      <c r="B914" s="69"/>
      <c r="G914" s="70"/>
      <c r="Q914" s="44"/>
    </row>
    <row r="915" spans="2:17" ht="12.75">
      <c r="B915" s="69"/>
      <c r="G915" s="70"/>
      <c r="Q915" s="44"/>
    </row>
    <row r="916" spans="2:17" ht="12.75">
      <c r="B916" s="69"/>
      <c r="G916" s="70"/>
      <c r="Q916" s="44"/>
    </row>
    <row r="917" spans="2:17" ht="12.75">
      <c r="B917" s="69"/>
      <c r="G917" s="70"/>
      <c r="Q917" s="44"/>
    </row>
    <row r="918" spans="2:17" ht="12.75">
      <c r="B918" s="69"/>
      <c r="G918" s="70"/>
      <c r="Q918" s="44"/>
    </row>
    <row r="919" spans="2:17" ht="12.75">
      <c r="B919" s="69"/>
      <c r="G919" s="70"/>
      <c r="Q919" s="44"/>
    </row>
    <row r="920" spans="2:17" ht="12.75">
      <c r="B920" s="69"/>
      <c r="G920" s="70"/>
      <c r="Q920" s="44"/>
    </row>
    <row r="921" spans="2:17" ht="12.75">
      <c r="B921" s="69"/>
      <c r="G921" s="70"/>
      <c r="Q921" s="44"/>
    </row>
    <row r="922" spans="2:17" ht="12.75">
      <c r="B922" s="69"/>
      <c r="G922" s="70"/>
      <c r="Q922" s="44"/>
    </row>
    <row r="923" spans="2:17" ht="12.75">
      <c r="B923" s="69"/>
      <c r="G923" s="70"/>
      <c r="Q923" s="44"/>
    </row>
    <row r="924" spans="2:17" ht="12.75">
      <c r="B924" s="69"/>
      <c r="G924" s="70"/>
      <c r="Q924" s="44"/>
    </row>
    <row r="925" spans="2:17" ht="12.75">
      <c r="B925" s="69"/>
      <c r="G925" s="70"/>
      <c r="Q925" s="44"/>
    </row>
    <row r="926" spans="2:17" ht="12.75">
      <c r="B926" s="69"/>
      <c r="G926" s="70"/>
      <c r="Q926" s="44"/>
    </row>
    <row r="927" spans="2:17" ht="12.75">
      <c r="B927" s="69"/>
      <c r="G927" s="70"/>
      <c r="Q927" s="44"/>
    </row>
    <row r="928" spans="2:17" ht="12.75">
      <c r="B928" s="69"/>
      <c r="G928" s="70"/>
      <c r="Q928" s="44"/>
    </row>
    <row r="929" spans="2:17" ht="12.75">
      <c r="B929" s="69"/>
      <c r="G929" s="70"/>
      <c r="Q929" s="44"/>
    </row>
    <row r="930" spans="2:17" ht="12.75">
      <c r="B930" s="69"/>
      <c r="G930" s="70"/>
      <c r="Q930" s="44"/>
    </row>
    <row r="931" spans="2:17" ht="12.75">
      <c r="B931" s="69"/>
      <c r="G931" s="70"/>
      <c r="Q931" s="44"/>
    </row>
    <row r="932" spans="2:17" ht="12.75">
      <c r="B932" s="69"/>
      <c r="G932" s="70"/>
      <c r="Q932" s="44"/>
    </row>
    <row r="933" spans="2:17" ht="12.75">
      <c r="B933" s="69"/>
      <c r="G933" s="70"/>
      <c r="Q933" s="44"/>
    </row>
    <row r="934" spans="2:17" ht="12.75">
      <c r="B934" s="69"/>
      <c r="G934" s="70"/>
      <c r="Q934" s="44"/>
    </row>
    <row r="935" spans="2:17" ht="12.75">
      <c r="B935" s="69"/>
      <c r="G935" s="70"/>
      <c r="Q935" s="44"/>
    </row>
    <row r="936" spans="2:17" ht="12.75">
      <c r="B936" s="69"/>
      <c r="G936" s="70"/>
      <c r="Q936" s="44"/>
    </row>
    <row r="937" spans="2:17" ht="12.75">
      <c r="B937" s="69"/>
      <c r="G937" s="70"/>
      <c r="Q937" s="44"/>
    </row>
    <row r="938" spans="2:17" ht="12.75">
      <c r="B938" s="69"/>
      <c r="G938" s="70"/>
      <c r="Q938" s="44"/>
    </row>
    <row r="939" spans="2:17" ht="12.75">
      <c r="B939" s="69"/>
      <c r="G939" s="70"/>
      <c r="Q939" s="44"/>
    </row>
    <row r="940" spans="2:17" ht="12.75">
      <c r="B940" s="69"/>
      <c r="G940" s="70"/>
      <c r="Q940" s="44"/>
    </row>
    <row r="941" spans="2:17" ht="12.75">
      <c r="B941" s="69"/>
      <c r="G941" s="70"/>
      <c r="Q941" s="44"/>
    </row>
    <row r="942" spans="2:17" ht="12.75">
      <c r="B942" s="69"/>
      <c r="G942" s="70"/>
      <c r="Q942" s="44"/>
    </row>
    <row r="943" spans="2:17" ht="12.75">
      <c r="B943" s="69"/>
      <c r="G943" s="70"/>
      <c r="Q943" s="44"/>
    </row>
    <row r="944" spans="2:17" ht="12.75">
      <c r="B944" s="69"/>
      <c r="G944" s="70"/>
      <c r="Q944" s="44"/>
    </row>
    <row r="945" spans="2:17" ht="12.75">
      <c r="B945" s="69"/>
      <c r="G945" s="70"/>
      <c r="Q945" s="44"/>
    </row>
    <row r="946" spans="2:17" ht="12.75">
      <c r="B946" s="69"/>
      <c r="G946" s="70"/>
      <c r="Q946" s="44"/>
    </row>
    <row r="947" spans="2:17" ht="12.75">
      <c r="B947" s="69"/>
      <c r="G947" s="70"/>
      <c r="Q947" s="44"/>
    </row>
    <row r="948" spans="2:17" ht="12.75">
      <c r="B948" s="69"/>
      <c r="G948" s="70"/>
      <c r="Q948" s="44"/>
    </row>
    <row r="949" spans="2:17" ht="12.75">
      <c r="B949" s="69"/>
      <c r="G949" s="70"/>
      <c r="Q949" s="44"/>
    </row>
    <row r="950" spans="2:17" ht="12.75">
      <c r="B950" s="69"/>
      <c r="G950" s="70"/>
      <c r="Q950" s="44"/>
    </row>
    <row r="951" spans="2:17" ht="12.75">
      <c r="B951" s="69"/>
      <c r="G951" s="70"/>
      <c r="Q951" s="44"/>
    </row>
    <row r="952" spans="2:17" ht="12.75">
      <c r="B952" s="69"/>
      <c r="G952" s="70"/>
      <c r="Q952" s="44"/>
    </row>
    <row r="953" spans="2:17" ht="12.75">
      <c r="B953" s="69"/>
      <c r="G953" s="70"/>
      <c r="Q953" s="44"/>
    </row>
    <row r="954" spans="2:17" ht="12.75">
      <c r="B954" s="69"/>
      <c r="G954" s="70"/>
      <c r="Q954" s="44"/>
    </row>
    <row r="955" spans="2:17" ht="12.75">
      <c r="B955" s="69"/>
      <c r="G955" s="70"/>
      <c r="Q955" s="44"/>
    </row>
    <row r="956" spans="2:17" ht="12.75">
      <c r="B956" s="69"/>
      <c r="G956" s="70"/>
      <c r="Q956" s="44"/>
    </row>
    <row r="957" spans="2:17" ht="12.75">
      <c r="B957" s="69"/>
      <c r="G957" s="70"/>
      <c r="Q957" s="44"/>
    </row>
    <row r="958" spans="2:17" ht="12.75">
      <c r="B958" s="69"/>
      <c r="G958" s="70"/>
      <c r="Q958" s="44"/>
    </row>
    <row r="959" spans="2:17" ht="12.75">
      <c r="B959" s="69"/>
      <c r="G959" s="70"/>
      <c r="Q959" s="44"/>
    </row>
    <row r="960" spans="2:17" ht="12.75">
      <c r="B960" s="69"/>
      <c r="G960" s="70"/>
      <c r="Q960" s="44"/>
    </row>
    <row r="961" spans="2:17" ht="12.75">
      <c r="B961" s="69"/>
      <c r="G961" s="70"/>
      <c r="Q961" s="44"/>
    </row>
    <row r="962" spans="2:17" ht="12.75">
      <c r="B962" s="69"/>
      <c r="G962" s="70"/>
      <c r="Q962" s="44"/>
    </row>
    <row r="963" spans="2:17" ht="12.75">
      <c r="B963" s="69"/>
      <c r="G963" s="70"/>
      <c r="Q963" s="44"/>
    </row>
    <row r="964" spans="2:17" ht="12.75">
      <c r="B964" s="69"/>
      <c r="G964" s="70"/>
      <c r="Q964" s="44"/>
    </row>
    <row r="965" spans="2:17" ht="12.75">
      <c r="B965" s="69"/>
      <c r="G965" s="70"/>
      <c r="Q965" s="44"/>
    </row>
    <row r="966" spans="2:17" ht="12.75">
      <c r="B966" s="69"/>
      <c r="G966" s="70"/>
      <c r="Q966" s="44"/>
    </row>
    <row r="967" spans="2:17" ht="12.75">
      <c r="B967" s="69"/>
      <c r="G967" s="70"/>
      <c r="Q967" s="44"/>
    </row>
    <row r="968" spans="2:17" ht="12.75">
      <c r="B968" s="69"/>
      <c r="G968" s="70"/>
      <c r="Q968" s="44"/>
    </row>
    <row r="969" spans="2:17" ht="12.75">
      <c r="B969" s="69"/>
      <c r="G969" s="70"/>
      <c r="Q969" s="44"/>
    </row>
    <row r="970" spans="2:17" ht="12.75">
      <c r="B970" s="69"/>
      <c r="G970" s="70"/>
      <c r="Q970" s="44"/>
    </row>
    <row r="971" spans="2:17" ht="12.75">
      <c r="B971" s="69"/>
      <c r="G971" s="70"/>
      <c r="Q971" s="44"/>
    </row>
    <row r="972" spans="2:17" ht="12.75">
      <c r="B972" s="69"/>
      <c r="G972" s="70"/>
      <c r="Q972" s="44"/>
    </row>
    <row r="973" spans="2:17" ht="12.75">
      <c r="B973" s="69"/>
      <c r="G973" s="70"/>
      <c r="Q973" s="44"/>
    </row>
    <row r="974" spans="2:17" ht="12.75">
      <c r="B974" s="69"/>
      <c r="G974" s="70"/>
      <c r="Q974" s="44"/>
    </row>
    <row r="975" spans="2:17" ht="12.75">
      <c r="B975" s="69"/>
      <c r="G975" s="70"/>
      <c r="Q975" s="44"/>
    </row>
    <row r="976" spans="2:17" ht="12.75">
      <c r="B976" s="69"/>
      <c r="G976" s="70"/>
      <c r="Q976" s="44"/>
    </row>
    <row r="977" spans="2:17" ht="12.75">
      <c r="B977" s="69"/>
      <c r="G977" s="70"/>
      <c r="Q977" s="44"/>
    </row>
    <row r="978" spans="2:17" ht="12.75">
      <c r="B978" s="69"/>
      <c r="G978" s="70"/>
      <c r="Q978" s="44"/>
    </row>
    <row r="979" spans="2:17" ht="12.75">
      <c r="B979" s="69"/>
      <c r="G979" s="70"/>
      <c r="Q979" s="44"/>
    </row>
    <row r="980" spans="2:17" ht="12.75">
      <c r="B980" s="69"/>
      <c r="G980" s="70"/>
      <c r="Q980" s="44"/>
    </row>
    <row r="981" spans="2:17" ht="12.75">
      <c r="B981" s="69"/>
      <c r="G981" s="70"/>
      <c r="Q981" s="44"/>
    </row>
    <row r="982" spans="2:17" ht="12.75">
      <c r="B982" s="69"/>
      <c r="G982" s="70"/>
      <c r="Q982" s="44"/>
    </row>
    <row r="983" spans="2:17" ht="12.75">
      <c r="B983" s="69"/>
      <c r="G983" s="70"/>
      <c r="Q983" s="44"/>
    </row>
    <row r="984" spans="2:17" ht="12.75">
      <c r="B984" s="69"/>
      <c r="G984" s="70"/>
      <c r="Q984" s="44"/>
    </row>
    <row r="985" spans="2:17" ht="12.75">
      <c r="B985" s="69"/>
      <c r="G985" s="70"/>
      <c r="Q985" s="44"/>
    </row>
    <row r="986" spans="2:17" ht="12.75">
      <c r="B986" s="69"/>
      <c r="G986" s="70"/>
      <c r="Q986" s="44"/>
    </row>
    <row r="987" spans="2:17" ht="12.75">
      <c r="B987" s="69"/>
      <c r="G987" s="70"/>
      <c r="Q987" s="44"/>
    </row>
    <row r="988" spans="2:17" ht="12.75">
      <c r="B988" s="69"/>
      <c r="G988" s="70"/>
      <c r="Q988" s="44"/>
    </row>
    <row r="989" spans="2:17" ht="12.75">
      <c r="B989" s="69"/>
      <c r="G989" s="70"/>
      <c r="Q989" s="44"/>
    </row>
    <row r="990" spans="2:17" ht="12.75">
      <c r="B990" s="69"/>
      <c r="G990" s="70"/>
      <c r="Q990" s="44"/>
    </row>
    <row r="991" spans="2:17" ht="12.75">
      <c r="B991" s="69"/>
      <c r="G991" s="70"/>
      <c r="Q991" s="44"/>
    </row>
    <row r="992" spans="2:17" ht="12.75">
      <c r="B992" s="69"/>
      <c r="G992" s="70"/>
      <c r="Q992" s="44"/>
    </row>
    <row r="993" spans="2:17" ht="12.75">
      <c r="B993" s="69"/>
      <c r="G993" s="70"/>
      <c r="Q993" s="44"/>
    </row>
    <row r="994" spans="2:17" ht="12.75">
      <c r="B994" s="69"/>
      <c r="G994" s="70"/>
      <c r="Q994" s="44"/>
    </row>
    <row r="995" spans="2:17" ht="12.75">
      <c r="B995" s="69"/>
      <c r="G995" s="70"/>
      <c r="Q995" s="44"/>
    </row>
    <row r="996" spans="2:17" ht="12.75">
      <c r="B996" s="69"/>
      <c r="G996" s="70"/>
      <c r="Q996" s="44"/>
    </row>
    <row r="997" spans="2:17" ht="12.75">
      <c r="B997" s="69"/>
      <c r="G997" s="70"/>
      <c r="Q997" s="44"/>
    </row>
    <row r="998" spans="2:17" ht="12.75">
      <c r="B998" s="69"/>
      <c r="G998" s="70"/>
      <c r="Q998" s="44"/>
    </row>
    <row r="999" spans="2:17" ht="12.75">
      <c r="B999" s="69"/>
      <c r="G999" s="70"/>
      <c r="Q999" s="44"/>
    </row>
    <row r="1000" spans="2:17" ht="12.75">
      <c r="B1000" s="69"/>
      <c r="G1000" s="70"/>
      <c r="Q1000" s="44"/>
    </row>
    <row r="1001" spans="2:17" ht="12.75">
      <c r="B1001" s="69"/>
      <c r="G1001" s="70"/>
      <c r="Q1001" s="44"/>
    </row>
    <row r="1002" spans="2:17" ht="12.75">
      <c r="B1002" s="69"/>
      <c r="G1002" s="70"/>
      <c r="Q1002" s="44"/>
    </row>
    <row r="1003" spans="2:17" ht="12.75">
      <c r="B1003" s="69"/>
      <c r="G1003" s="70"/>
      <c r="Q1003" s="44"/>
    </row>
    <row r="1004" spans="2:17" ht="12.75">
      <c r="B1004" s="69"/>
      <c r="G1004" s="70"/>
      <c r="Q1004" s="44"/>
    </row>
    <row r="1005" spans="2:17" ht="12.75">
      <c r="B1005" s="69"/>
      <c r="G1005" s="70"/>
      <c r="Q1005" s="44"/>
    </row>
    <row r="1006" spans="2:17" ht="12.75">
      <c r="B1006" s="69"/>
      <c r="G1006" s="70"/>
      <c r="Q1006" s="44"/>
    </row>
    <row r="1007" spans="2:17" ht="12.75">
      <c r="B1007" s="69"/>
      <c r="G1007" s="70"/>
      <c r="Q1007" s="44"/>
    </row>
    <row r="1008" spans="2:17" ht="12.75">
      <c r="B1008" s="69"/>
      <c r="G1008" s="70"/>
      <c r="Q1008" s="44"/>
    </row>
    <row r="1009" spans="2:17" ht="12.75">
      <c r="B1009" s="69"/>
      <c r="G1009" s="70"/>
      <c r="Q1009" s="44"/>
    </row>
    <row r="1010" spans="2:17" ht="12.75">
      <c r="B1010" s="69"/>
      <c r="G1010" s="70"/>
      <c r="Q1010" s="44"/>
    </row>
  </sheetData>
  <mergeCells count="20">
    <mergeCell ref="E78:E79"/>
    <mergeCell ref="B84:E86"/>
    <mergeCell ref="G104:G105"/>
    <mergeCell ref="B14:E14"/>
    <mergeCell ref="B22:E22"/>
    <mergeCell ref="B28:E28"/>
    <mergeCell ref="B37:E37"/>
    <mergeCell ref="B13:E13"/>
    <mergeCell ref="Q14:T14"/>
    <mergeCell ref="B68:B69"/>
    <mergeCell ref="E68:E69"/>
    <mergeCell ref="E73:E74"/>
    <mergeCell ref="Q22:T22"/>
    <mergeCell ref="T47:T61"/>
    <mergeCell ref="T66:T80"/>
    <mergeCell ref="B4:E4"/>
    <mergeCell ref="G4:O4"/>
    <mergeCell ref="Q4:T4"/>
    <mergeCell ref="B6:E6"/>
    <mergeCell ref="Q6:T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3"/>
  <sheetViews>
    <sheetView topLeftCell="A4" workbookViewId="0"/>
  </sheetViews>
  <sheetFormatPr defaultColWidth="12.5703125" defaultRowHeight="15" customHeight="1"/>
  <cols>
    <col min="1" max="1" width="24.42578125" customWidth="1"/>
    <col min="2" max="2" width="3.85546875" customWidth="1"/>
    <col min="5" max="6" width="2.7109375" customWidth="1"/>
    <col min="8" max="8" width="3.42578125" customWidth="1"/>
    <col min="9" max="9" width="2.85546875" customWidth="1"/>
    <col min="11" max="11" width="17.28515625" customWidth="1"/>
  </cols>
  <sheetData>
    <row r="1" spans="1:25" ht="15.75" customHeight="1">
      <c r="A1" s="175" t="s">
        <v>260</v>
      </c>
      <c r="B1" s="4"/>
      <c r="C1" s="31"/>
      <c r="D1" s="176" t="s">
        <v>261</v>
      </c>
      <c r="E1" s="177"/>
      <c r="F1" s="177"/>
      <c r="G1" s="178"/>
      <c r="H1" s="177"/>
      <c r="I1" s="176"/>
      <c r="J1" s="177"/>
      <c r="K1" s="31"/>
      <c r="L1" s="31"/>
      <c r="M1" s="31"/>
      <c r="N1" s="4"/>
      <c r="O1" s="31"/>
      <c r="P1" s="4"/>
      <c r="Q1" s="31"/>
      <c r="R1" s="4"/>
      <c r="S1" s="31"/>
      <c r="T1" s="4"/>
      <c r="U1" s="31"/>
      <c r="V1" s="4"/>
      <c r="W1" s="31"/>
      <c r="X1" s="4"/>
      <c r="Y1" s="4"/>
    </row>
    <row r="2" spans="1:25" ht="15.75" customHeight="1">
      <c r="A2" s="4"/>
      <c r="B2" s="4"/>
      <c r="C2" s="179"/>
      <c r="D2" s="179"/>
      <c r="E2" s="4"/>
      <c r="F2" s="4"/>
      <c r="G2" s="180"/>
      <c r="H2" s="4"/>
      <c r="I2" s="179"/>
      <c r="J2" s="4"/>
      <c r="K2" s="179"/>
      <c r="L2" s="179"/>
      <c r="M2" s="179"/>
      <c r="N2" s="4"/>
      <c r="O2" s="179"/>
      <c r="P2" s="4"/>
      <c r="Q2" s="179"/>
      <c r="R2" s="4"/>
      <c r="S2" s="179"/>
      <c r="T2" s="4"/>
      <c r="U2" s="179"/>
      <c r="V2" s="4"/>
      <c r="W2" s="179"/>
      <c r="X2" s="4"/>
      <c r="Y2" s="4"/>
    </row>
    <row r="3" spans="1:25" ht="37.5" customHeight="1">
      <c r="A3" s="4"/>
      <c r="B3" s="4"/>
      <c r="C3" s="29" t="s">
        <v>262</v>
      </c>
      <c r="D3" s="29" t="s">
        <v>263</v>
      </c>
      <c r="E3" s="4"/>
      <c r="F3" s="4"/>
      <c r="G3" s="181" t="s">
        <v>264</v>
      </c>
      <c r="H3" s="4"/>
      <c r="I3" s="182"/>
      <c r="J3" s="4"/>
      <c r="K3" s="1" t="s">
        <v>265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>
      <c r="A4" s="31"/>
      <c r="B4" s="4"/>
      <c r="C4" s="179"/>
      <c r="D4" s="179"/>
      <c r="E4" s="179"/>
      <c r="F4" s="179"/>
      <c r="G4" s="180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</row>
    <row r="5" spans="1:25" ht="15.75" customHeight="1">
      <c r="A5" s="4" t="s">
        <v>266</v>
      </c>
      <c r="B5" s="4"/>
      <c r="C5" s="183"/>
      <c r="D5" s="183"/>
      <c r="E5" s="4"/>
      <c r="F5" s="4"/>
      <c r="G5" s="180">
        <v>30000</v>
      </c>
      <c r="H5" s="4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</row>
    <row r="6" spans="1:25" ht="15.75" customHeight="1">
      <c r="A6" s="4" t="s">
        <v>267</v>
      </c>
      <c r="B6" s="4"/>
      <c r="C6" s="183">
        <v>0</v>
      </c>
      <c r="D6" s="183">
        <v>12000</v>
      </c>
      <c r="E6" s="4"/>
      <c r="F6" s="4"/>
      <c r="G6" s="180">
        <v>0</v>
      </c>
      <c r="H6" s="4"/>
      <c r="I6" s="179"/>
      <c r="J6" s="179" t="s">
        <v>268</v>
      </c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5" ht="15.75" customHeight="1">
      <c r="A7" s="4" t="s">
        <v>269</v>
      </c>
      <c r="B7" s="4"/>
      <c r="C7" s="184">
        <v>1000</v>
      </c>
      <c r="D7" s="183">
        <v>25000</v>
      </c>
      <c r="E7" s="179"/>
      <c r="F7" s="179"/>
      <c r="G7" s="185">
        <v>0</v>
      </c>
      <c r="H7" s="179"/>
      <c r="I7" s="179"/>
      <c r="J7" s="179" t="s">
        <v>270</v>
      </c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25" ht="15.75" customHeight="1">
      <c r="A8" s="4" t="s">
        <v>271</v>
      </c>
      <c r="B8" s="4"/>
      <c r="C8" s="184">
        <v>500</v>
      </c>
      <c r="D8" s="183">
        <v>2500</v>
      </c>
      <c r="E8" s="179"/>
      <c r="F8" s="179"/>
      <c r="G8" s="180">
        <v>0</v>
      </c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</row>
    <row r="9" spans="1:25" ht="15.75" customHeight="1">
      <c r="A9" s="4" t="s">
        <v>272</v>
      </c>
      <c r="B9" s="4"/>
      <c r="C9" s="184">
        <v>1000</v>
      </c>
      <c r="D9" s="183">
        <v>3000</v>
      </c>
      <c r="E9" s="179"/>
      <c r="F9" s="179"/>
      <c r="G9" s="185">
        <v>0</v>
      </c>
      <c r="H9" s="179"/>
      <c r="I9" s="179"/>
      <c r="J9" s="179" t="s">
        <v>273</v>
      </c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</row>
    <row r="10" spans="1:25" ht="15.75" customHeight="1">
      <c r="A10" s="4" t="s">
        <v>274</v>
      </c>
      <c r="B10" s="4"/>
      <c r="C10" s="184">
        <v>1500</v>
      </c>
      <c r="D10" s="183">
        <v>3000</v>
      </c>
      <c r="E10" s="179"/>
      <c r="F10" s="179"/>
      <c r="G10" s="180">
        <v>0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</row>
    <row r="11" spans="1:25" ht="15.75" customHeight="1">
      <c r="A11" s="4" t="s">
        <v>275</v>
      </c>
      <c r="B11" s="4"/>
      <c r="C11" s="183">
        <v>0</v>
      </c>
      <c r="D11" s="183">
        <v>0</v>
      </c>
      <c r="E11" s="179"/>
      <c r="F11" s="179"/>
      <c r="G11" s="180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</row>
    <row r="12" spans="1:25" ht="15.75" customHeight="1">
      <c r="A12" s="4" t="s">
        <v>276</v>
      </c>
      <c r="B12" s="4"/>
      <c r="C12" s="183">
        <v>1200</v>
      </c>
      <c r="D12" s="183">
        <v>3600</v>
      </c>
      <c r="E12" s="179"/>
      <c r="F12" s="179"/>
      <c r="G12" s="180">
        <v>1500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</row>
    <row r="13" spans="1:25" ht="15.75" customHeight="1">
      <c r="A13" s="4" t="s">
        <v>277</v>
      </c>
      <c r="B13" s="4"/>
      <c r="C13" s="186" t="s">
        <v>278</v>
      </c>
      <c r="D13" s="183"/>
      <c r="E13" s="179"/>
      <c r="F13" s="179"/>
      <c r="G13" s="180">
        <v>1200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</row>
    <row r="14" spans="1:25" ht="15.75" customHeight="1">
      <c r="A14" s="4" t="s">
        <v>279</v>
      </c>
      <c r="B14" s="4"/>
      <c r="C14" s="183"/>
      <c r="D14" s="183"/>
      <c r="E14" s="179"/>
      <c r="F14" s="179"/>
      <c r="G14" s="180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</row>
    <row r="15" spans="1:25" ht="15.75" customHeight="1">
      <c r="A15" s="4"/>
      <c r="B15" s="4"/>
      <c r="C15" s="183"/>
      <c r="D15" s="183"/>
      <c r="E15" s="179"/>
      <c r="F15" s="179"/>
      <c r="G15" s="180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1:25" ht="15.75" customHeight="1">
      <c r="A16" s="4"/>
      <c r="B16" s="4"/>
      <c r="C16" s="183"/>
      <c r="D16" s="183"/>
      <c r="E16" s="179"/>
      <c r="F16" s="179"/>
      <c r="G16" s="180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</row>
    <row r="17" spans="1:25" ht="15.75" customHeight="1">
      <c r="A17" s="4" t="s">
        <v>280</v>
      </c>
      <c r="B17" s="4"/>
      <c r="C17" s="183">
        <v>100</v>
      </c>
      <c r="D17" s="183">
        <v>2000</v>
      </c>
      <c r="E17" s="179"/>
      <c r="F17" s="179"/>
      <c r="G17" s="180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</row>
    <row r="18" spans="1:25" ht="15.75" customHeight="1">
      <c r="A18" s="4" t="s">
        <v>281</v>
      </c>
      <c r="B18" s="4"/>
      <c r="C18" s="183">
        <v>1500</v>
      </c>
      <c r="D18" s="183">
        <v>2500</v>
      </c>
      <c r="E18" s="179"/>
      <c r="F18" s="179"/>
      <c r="G18" s="180"/>
      <c r="H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</row>
    <row r="19" spans="1:25" ht="15.75" customHeight="1">
      <c r="A19" s="4" t="s">
        <v>282</v>
      </c>
      <c r="B19" s="4"/>
      <c r="C19" s="183">
        <v>500</v>
      </c>
      <c r="D19" s="183">
        <v>2500</v>
      </c>
      <c r="E19" s="179"/>
      <c r="F19" s="179"/>
      <c r="G19" s="180">
        <v>500</v>
      </c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</row>
    <row r="20" spans="1:25" ht="15.75" customHeight="1">
      <c r="A20" s="187" t="s">
        <v>283</v>
      </c>
      <c r="B20" s="4"/>
      <c r="C20" s="31"/>
      <c r="D20" s="31"/>
      <c r="E20" s="179"/>
      <c r="F20" s="179"/>
      <c r="G20" s="18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</row>
    <row r="21" spans="1:25" ht="15.75" customHeight="1">
      <c r="A21" s="177" t="s">
        <v>284</v>
      </c>
      <c r="B21" s="4"/>
      <c r="C21" s="183">
        <v>650</v>
      </c>
      <c r="D21" s="183">
        <v>2500</v>
      </c>
      <c r="E21" s="179"/>
      <c r="F21" s="179"/>
      <c r="G21" s="180">
        <v>2500</v>
      </c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</row>
    <row r="22" spans="1:25" ht="15.75" customHeight="1">
      <c r="A22" s="4"/>
      <c r="B22" s="4"/>
      <c r="C22" s="31"/>
      <c r="D22" s="31"/>
      <c r="E22" s="179"/>
      <c r="F22" s="179"/>
      <c r="G22" s="180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</row>
    <row r="23" spans="1:25" ht="15.75" customHeight="1">
      <c r="A23" s="4"/>
      <c r="B23" s="4"/>
      <c r="C23" s="31"/>
      <c r="D23" s="31"/>
      <c r="E23" s="179"/>
      <c r="F23" s="179"/>
      <c r="G23" s="180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</row>
    <row r="24" spans="1:25" ht="15.75" customHeight="1">
      <c r="A24" s="4" t="s">
        <v>285</v>
      </c>
      <c r="B24" s="4"/>
      <c r="C24" s="31"/>
      <c r="D24" s="31"/>
      <c r="E24" s="179"/>
      <c r="F24" s="179"/>
      <c r="G24" s="180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</row>
    <row r="25" spans="1:25" ht="15.75" customHeight="1">
      <c r="A25" s="4" t="s">
        <v>286</v>
      </c>
      <c r="B25" s="4"/>
      <c r="C25" s="183">
        <v>199</v>
      </c>
      <c r="D25" s="183">
        <v>359</v>
      </c>
      <c r="E25" s="179"/>
      <c r="F25" s="179"/>
      <c r="G25" s="180">
        <f>C25</f>
        <v>199</v>
      </c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</row>
    <row r="26" spans="1:25" ht="15.75" customHeight="1">
      <c r="A26" s="4"/>
      <c r="B26" s="4"/>
      <c r="C26" s="31"/>
      <c r="D26" s="31"/>
      <c r="E26" s="179"/>
      <c r="F26" s="179"/>
      <c r="G26" s="180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</row>
    <row r="27" spans="1:25" ht="15.75" customHeight="1">
      <c r="A27" s="4" t="s">
        <v>287</v>
      </c>
      <c r="B27" s="4"/>
      <c r="C27" s="31">
        <v>460</v>
      </c>
      <c r="D27" s="31">
        <v>600</v>
      </c>
      <c r="E27" s="179"/>
      <c r="F27" s="179"/>
      <c r="G27" s="180">
        <f>C27</f>
        <v>460</v>
      </c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</row>
    <row r="28" spans="1:25" ht="15.75" customHeight="1">
      <c r="A28" s="4" t="s">
        <v>288</v>
      </c>
      <c r="B28" s="4"/>
      <c r="C28" s="31">
        <v>500</v>
      </c>
      <c r="D28" s="31">
        <v>1600</v>
      </c>
      <c r="E28" s="179"/>
      <c r="F28" s="179"/>
      <c r="G28" s="180">
        <v>1600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</row>
    <row r="29" spans="1:25" ht="15.75" customHeight="1">
      <c r="A29" s="4" t="s">
        <v>289</v>
      </c>
      <c r="B29" s="4"/>
      <c r="C29" s="31">
        <v>1195</v>
      </c>
      <c r="D29" s="31">
        <f t="shared" ref="D29:D31" si="0">C29</f>
        <v>1195</v>
      </c>
      <c r="E29" s="179"/>
      <c r="F29" s="179"/>
      <c r="G29" s="180">
        <f>D29</f>
        <v>1195</v>
      </c>
      <c r="H29" s="179"/>
      <c r="I29" s="179" t="s">
        <v>290</v>
      </c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</row>
    <row r="30" spans="1:25" ht="15.75" customHeight="1">
      <c r="A30" s="4" t="s">
        <v>291</v>
      </c>
      <c r="B30" s="4"/>
      <c r="C30" s="31">
        <v>500</v>
      </c>
      <c r="D30" s="31">
        <f t="shared" si="0"/>
        <v>500</v>
      </c>
      <c r="E30" s="179"/>
      <c r="F30" s="179"/>
      <c r="G30" s="180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</row>
    <row r="31" spans="1:25" ht="15.75" customHeight="1">
      <c r="A31" s="4" t="s">
        <v>292</v>
      </c>
      <c r="B31" s="4"/>
      <c r="C31" s="31">
        <v>500</v>
      </c>
      <c r="D31" s="31">
        <f t="shared" si="0"/>
        <v>500</v>
      </c>
      <c r="E31" s="179"/>
      <c r="F31" s="179"/>
      <c r="G31" s="180">
        <f>D31</f>
        <v>500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ht="15.75" customHeight="1">
      <c r="A32" s="4"/>
      <c r="B32" s="4"/>
      <c r="C32" s="183"/>
      <c r="D32" s="183"/>
      <c r="E32" s="179"/>
      <c r="F32" s="179"/>
      <c r="G32" s="180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</row>
    <row r="33" spans="1:25" ht="15.75" customHeight="1">
      <c r="A33" s="4" t="s">
        <v>293</v>
      </c>
      <c r="B33" s="4"/>
      <c r="C33" s="183">
        <v>100</v>
      </c>
      <c r="D33" s="183">
        <v>10000</v>
      </c>
      <c r="E33" s="179"/>
      <c r="F33" s="179"/>
      <c r="G33" s="180">
        <v>0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</row>
    <row r="34" spans="1:25" ht="15.75" customHeight="1">
      <c r="A34" s="4" t="s">
        <v>294</v>
      </c>
      <c r="B34" s="4"/>
      <c r="C34" s="183">
        <v>150</v>
      </c>
      <c r="D34" s="183">
        <v>500</v>
      </c>
      <c r="E34" s="179"/>
      <c r="F34" s="179"/>
      <c r="G34" s="180">
        <v>250</v>
      </c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</row>
    <row r="35" spans="1:25" ht="15.75" customHeight="1">
      <c r="A35" s="4" t="s">
        <v>295</v>
      </c>
      <c r="B35" s="4" t="s">
        <v>296</v>
      </c>
      <c r="C35" s="31">
        <v>1000</v>
      </c>
      <c r="D35" s="31">
        <v>2500</v>
      </c>
      <c r="E35" s="179"/>
      <c r="F35" s="179"/>
      <c r="G35" s="180">
        <v>0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</row>
    <row r="36" spans="1:25" ht="15.75" customHeight="1">
      <c r="A36" s="4" t="s">
        <v>297</v>
      </c>
      <c r="B36" s="4"/>
      <c r="C36" s="183">
        <v>500</v>
      </c>
      <c r="D36" s="183">
        <v>2500</v>
      </c>
      <c r="E36" s="179"/>
      <c r="F36" s="179"/>
      <c r="G36" s="180">
        <f t="shared" ref="G36:G37" si="1">C36</f>
        <v>500</v>
      </c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</row>
    <row r="37" spans="1:25" ht="15.75" customHeight="1">
      <c r="A37" s="4" t="s">
        <v>298</v>
      </c>
      <c r="B37" s="4"/>
      <c r="C37" s="183">
        <v>100</v>
      </c>
      <c r="D37" s="183">
        <v>300</v>
      </c>
      <c r="E37" s="179"/>
      <c r="F37" s="179"/>
      <c r="G37" s="180">
        <f t="shared" si="1"/>
        <v>100</v>
      </c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</row>
    <row r="38" spans="1:25" ht="15.75" customHeight="1">
      <c r="A38" s="4"/>
      <c r="B38" s="4"/>
      <c r="C38" s="31"/>
      <c r="D38" s="31"/>
      <c r="E38" s="179"/>
      <c r="F38" s="179"/>
      <c r="G38" s="180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</row>
    <row r="39" spans="1:25" ht="15.75" customHeight="1">
      <c r="A39" s="187" t="s">
        <v>299</v>
      </c>
      <c r="B39" s="4"/>
      <c r="C39" s="31"/>
      <c r="D39" s="31"/>
      <c r="E39" s="179"/>
      <c r="F39" s="179"/>
      <c r="G39" s="180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</row>
    <row r="40" spans="1:25" ht="15.75" customHeight="1">
      <c r="A40" s="4" t="s">
        <v>300</v>
      </c>
      <c r="B40" s="4"/>
      <c r="C40" s="183">
        <v>500</v>
      </c>
      <c r="D40" s="183">
        <v>2000</v>
      </c>
      <c r="E40" s="179"/>
      <c r="F40" s="179"/>
      <c r="G40" s="180">
        <v>1000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</row>
    <row r="41" spans="1:25" ht="15.75" customHeight="1">
      <c r="A41" s="4"/>
      <c r="B41" s="4"/>
      <c r="C41" s="31"/>
      <c r="D41" s="31"/>
      <c r="E41" s="179"/>
      <c r="F41" s="179"/>
      <c r="G41" s="180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</row>
    <row r="42" spans="1:25" ht="15.75" customHeight="1">
      <c r="A42" s="4" t="s">
        <v>301</v>
      </c>
      <c r="B42" s="4"/>
      <c r="C42" s="183">
        <v>1000</v>
      </c>
      <c r="D42" s="183">
        <v>5000</v>
      </c>
      <c r="E42" s="179"/>
      <c r="F42" s="179"/>
      <c r="G42" s="180">
        <v>1000</v>
      </c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</row>
    <row r="43" spans="1:25" ht="15.75" customHeight="1">
      <c r="A43" s="4" t="s">
        <v>302</v>
      </c>
      <c r="B43" s="4"/>
      <c r="C43" s="183">
        <v>0</v>
      </c>
      <c r="D43" s="183">
        <v>5000</v>
      </c>
      <c r="E43" s="179"/>
      <c r="F43" s="179"/>
      <c r="G43" s="180">
        <v>1000</v>
      </c>
      <c r="H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</row>
    <row r="44" spans="1:25" ht="15.75" customHeight="1">
      <c r="A44" s="4"/>
      <c r="B44" s="4"/>
      <c r="C44" s="31"/>
      <c r="D44" s="31"/>
      <c r="E44" s="179"/>
      <c r="F44" s="179"/>
      <c r="G44" s="180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</row>
    <row r="45" spans="1:25" ht="15.75" customHeight="1">
      <c r="A45" s="29" t="s">
        <v>303</v>
      </c>
      <c r="C45" s="31"/>
      <c r="D45" s="31"/>
      <c r="E45" s="179"/>
      <c r="F45" s="179"/>
      <c r="G45" s="180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</row>
    <row r="46" spans="1:25" ht="15.75" customHeight="1">
      <c r="A46" s="4" t="s">
        <v>304</v>
      </c>
      <c r="B46" s="23">
        <v>3</v>
      </c>
      <c r="C46" s="31"/>
      <c r="D46" s="31">
        <f>'1st Year'!C75</f>
        <v>6699.7516999999998</v>
      </c>
      <c r="E46" s="179"/>
      <c r="F46" s="179"/>
      <c r="G46" s="185">
        <f>'1st Year'!C75*B46</f>
        <v>20099.255099999998</v>
      </c>
      <c r="H46" s="179"/>
      <c r="I46" s="179"/>
      <c r="J46" s="179" t="s">
        <v>305</v>
      </c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</row>
    <row r="47" spans="1:25" ht="15.75" customHeight="1">
      <c r="A47" s="4" t="s">
        <v>306</v>
      </c>
      <c r="B47" s="4"/>
      <c r="C47" s="31"/>
      <c r="D47" s="31"/>
      <c r="E47" s="179"/>
      <c r="F47" s="179"/>
      <c r="G47" s="180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</row>
    <row r="48" spans="1:25" ht="15.75" customHeight="1">
      <c r="A48" s="4" t="s">
        <v>307</v>
      </c>
      <c r="B48" s="4">
        <v>495</v>
      </c>
      <c r="C48" s="31"/>
      <c r="D48" s="31"/>
      <c r="E48" s="179"/>
      <c r="F48" s="179"/>
      <c r="G48" s="180">
        <f t="shared" ref="G48:G53" si="2">C48*$B$46</f>
        <v>0</v>
      </c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</row>
    <row r="49" spans="1:25" ht="15.75" customHeight="1">
      <c r="A49" s="4" t="s">
        <v>308</v>
      </c>
      <c r="B49" s="4">
        <v>150</v>
      </c>
      <c r="C49" s="31"/>
      <c r="D49" s="31"/>
      <c r="E49" s="179"/>
      <c r="F49" s="179"/>
      <c r="G49" s="180">
        <f t="shared" si="2"/>
        <v>0</v>
      </c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</row>
    <row r="50" spans="1:25" ht="15.75" customHeight="1">
      <c r="A50" s="4" t="s">
        <v>309</v>
      </c>
      <c r="B50" s="4">
        <v>97</v>
      </c>
      <c r="C50" s="31"/>
      <c r="D50" s="31"/>
      <c r="E50" s="179"/>
      <c r="F50" s="179"/>
      <c r="G50" s="180">
        <f t="shared" si="2"/>
        <v>0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</row>
    <row r="51" spans="1:25" ht="15.75" customHeight="1">
      <c r="A51" s="4" t="s">
        <v>310</v>
      </c>
      <c r="B51" s="4">
        <v>79</v>
      </c>
      <c r="C51" s="31"/>
      <c r="D51" s="31"/>
      <c r="E51" s="179"/>
      <c r="F51" s="179"/>
      <c r="G51" s="180">
        <f t="shared" si="2"/>
        <v>0</v>
      </c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</row>
    <row r="52" spans="1:25" ht="15.75" customHeight="1">
      <c r="A52" s="4" t="s">
        <v>311</v>
      </c>
      <c r="B52" s="4">
        <v>45</v>
      </c>
      <c r="C52" s="31"/>
      <c r="D52" s="31"/>
      <c r="E52" s="179"/>
      <c r="F52" s="179"/>
      <c r="G52" s="180">
        <f t="shared" si="2"/>
        <v>0</v>
      </c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</row>
    <row r="53" spans="1:25" ht="15.75" customHeight="1">
      <c r="A53" s="4" t="s">
        <v>312</v>
      </c>
      <c r="B53" s="4">
        <v>50</v>
      </c>
      <c r="C53" s="31"/>
      <c r="D53" s="31"/>
      <c r="E53" s="179"/>
      <c r="F53" s="179"/>
      <c r="G53" s="180">
        <f t="shared" si="2"/>
        <v>0</v>
      </c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</row>
    <row r="54" spans="1:25" ht="15.75" customHeight="1">
      <c r="A54" s="4" t="s">
        <v>313</v>
      </c>
      <c r="B54" s="4"/>
      <c r="C54" s="31"/>
      <c r="D54" s="31"/>
      <c r="E54" s="179"/>
      <c r="F54" s="179"/>
      <c r="G54" s="180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</row>
    <row r="55" spans="1:25" ht="15.75" customHeight="1">
      <c r="A55" s="4"/>
      <c r="B55" s="4"/>
      <c r="C55" s="31"/>
      <c r="D55" s="31"/>
      <c r="E55" s="179"/>
      <c r="F55" s="179"/>
      <c r="G55" s="180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</row>
    <row r="56" spans="1:25" ht="15.75" customHeight="1">
      <c r="A56" s="4" t="s">
        <v>314</v>
      </c>
      <c r="B56" s="4"/>
      <c r="C56" s="31"/>
      <c r="D56" s="31"/>
      <c r="E56" s="179"/>
      <c r="F56" s="179"/>
      <c r="G56" s="180">
        <v>800</v>
      </c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</row>
    <row r="57" spans="1:25" ht="15.75" customHeight="1">
      <c r="A57" s="4"/>
      <c r="B57" s="4"/>
      <c r="C57" s="31"/>
      <c r="D57" s="31"/>
      <c r="E57" s="179"/>
      <c r="F57" s="179"/>
      <c r="G57" s="180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</row>
    <row r="58" spans="1:25" ht="15.75" customHeight="1">
      <c r="A58" s="4"/>
      <c r="B58" s="4"/>
      <c r="C58" s="31"/>
      <c r="D58" s="31"/>
      <c r="E58" s="179"/>
      <c r="F58" s="179"/>
      <c r="G58" s="180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</row>
    <row r="59" spans="1:25" ht="15.75" customHeight="1">
      <c r="A59" s="4"/>
      <c r="B59" s="4"/>
      <c r="C59" s="183"/>
      <c r="D59" s="183"/>
      <c r="E59" s="179"/>
      <c r="F59" s="179"/>
      <c r="G59" s="180">
        <f>G5</f>
        <v>30000</v>
      </c>
      <c r="H59" s="179"/>
      <c r="I59" s="179" t="s">
        <v>169</v>
      </c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</row>
    <row r="60" spans="1:25" ht="15.75" customHeight="1">
      <c r="A60" s="188" t="s">
        <v>315</v>
      </c>
      <c r="B60" s="4"/>
      <c r="C60" s="189">
        <f t="shared" ref="C60:D60" si="3">SUM(C6:C50)</f>
        <v>14654</v>
      </c>
      <c r="D60" s="190">
        <f t="shared" si="3"/>
        <v>97853.751699999993</v>
      </c>
      <c r="E60" s="179"/>
      <c r="F60" s="179"/>
      <c r="G60" s="191">
        <f>SUM(G6:G56)</f>
        <v>34403.255099999995</v>
      </c>
      <c r="H60" s="179"/>
      <c r="I60" s="179" t="s">
        <v>316</v>
      </c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</row>
    <row r="61" spans="1:25" ht="15.75" customHeight="1">
      <c r="A61" s="4"/>
      <c r="B61" s="4"/>
      <c r="C61" s="31"/>
      <c r="D61" s="31"/>
      <c r="E61" s="179"/>
      <c r="F61" s="179"/>
      <c r="G61" s="180">
        <f>SUM(G59:G60)</f>
        <v>64403.255099999995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</row>
    <row r="62" spans="1:25" ht="15.75" customHeight="1">
      <c r="A62" s="4"/>
      <c r="B62" s="4"/>
      <c r="C62" s="31"/>
      <c r="D62" s="31"/>
      <c r="E62" s="179"/>
      <c r="F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</row>
    <row r="63" spans="1:25" ht="15.75" customHeight="1">
      <c r="A63" s="4"/>
      <c r="B63" s="4"/>
      <c r="C63" s="31"/>
      <c r="D63" s="31"/>
      <c r="E63" s="179"/>
      <c r="F63" s="179"/>
      <c r="G63" s="179" t="s">
        <v>317</v>
      </c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</row>
    <row r="64" spans="1:25" ht="15.75" customHeight="1">
      <c r="A64" s="4"/>
      <c r="B64" s="4"/>
      <c r="C64" s="31"/>
      <c r="D64" s="31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</row>
    <row r="65" spans="1:25" ht="15.75" customHeight="1">
      <c r="A65" s="4"/>
      <c r="B65" s="4"/>
      <c r="C65" s="31"/>
      <c r="D65" s="31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</row>
    <row r="66" spans="1:25" ht="15.75" customHeight="1">
      <c r="A66" s="4"/>
      <c r="B66" s="4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</row>
    <row r="67" spans="1:25" ht="15.75" customHeight="1">
      <c r="A67" s="4"/>
      <c r="B67" s="4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</row>
    <row r="68" spans="1:25" ht="15.75" customHeight="1">
      <c r="A68" s="4"/>
      <c r="B68" s="4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</row>
    <row r="69" spans="1:25" ht="15.75" customHeight="1">
      <c r="A69" s="4"/>
      <c r="B69" s="4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</row>
    <row r="70" spans="1:25" ht="15.75" customHeight="1">
      <c r="A70" s="4"/>
      <c r="B70" s="4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</row>
    <row r="71" spans="1:25" ht="15.75" customHeight="1">
      <c r="A71" s="4"/>
      <c r="B71" s="4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</row>
    <row r="72" spans="1:25" ht="15.75" customHeight="1">
      <c r="A72" s="4"/>
      <c r="B72" s="4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</row>
    <row r="73" spans="1:25" ht="15.75" customHeight="1">
      <c r="A73" s="4"/>
      <c r="B73" s="4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</row>
    <row r="74" spans="1:25" ht="15.75" customHeight="1">
      <c r="A74" s="4"/>
      <c r="B74" s="4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1:25" ht="15.75" customHeight="1">
      <c r="A75" s="4"/>
      <c r="B75" s="4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1:25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9"/>
    </row>
    <row r="77" spans="1:25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9"/>
    </row>
    <row r="78" spans="1:25" ht="15.75" customHeight="1">
      <c r="A78" s="4"/>
      <c r="B78" s="4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</row>
    <row r="79" spans="1:25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79"/>
    </row>
    <row r="80" spans="1:25" ht="15.75" customHeight="1">
      <c r="A80" s="4"/>
      <c r="B80" s="4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</row>
    <row r="81" spans="1:25" ht="15.75" customHeight="1">
      <c r="A81" s="4"/>
      <c r="B81" s="4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1:25" ht="15.75" customHeight="1">
      <c r="A82" s="4"/>
      <c r="B82" s="4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</row>
    <row r="83" spans="1:25" ht="15.75" customHeight="1">
      <c r="A83" s="4"/>
      <c r="B83" s="4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</row>
    <row r="84" spans="1:25" ht="15.75" customHeight="1">
      <c r="A84" s="4"/>
      <c r="B84" s="4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</row>
    <row r="85" spans="1:25" ht="15.75" customHeight="1">
      <c r="A85" s="4"/>
      <c r="B85" s="4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</row>
    <row r="86" spans="1:25" ht="15.75" customHeight="1">
      <c r="A86" s="4"/>
      <c r="B86" s="4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</row>
    <row r="87" spans="1:25" ht="15.75" customHeight="1">
      <c r="A87" s="4"/>
      <c r="B87" s="4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</row>
    <row r="88" spans="1:25" ht="15.75" customHeight="1">
      <c r="A88" s="4"/>
      <c r="B88" s="4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</row>
    <row r="89" spans="1:25" ht="15.75" customHeight="1">
      <c r="A89" s="4"/>
      <c r="B89" s="4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</row>
    <row r="90" spans="1:25" ht="15.75" customHeight="1">
      <c r="A90" s="4"/>
      <c r="B90" s="4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</row>
    <row r="91" spans="1:25" ht="15.75" customHeight="1">
      <c r="A91" s="4"/>
      <c r="B91" s="4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</row>
    <row r="92" spans="1:25" ht="15.75" customHeight="1">
      <c r="A92" s="4"/>
      <c r="B92" s="4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</row>
    <row r="93" spans="1:25" ht="15.75" customHeight="1">
      <c r="A93" s="4"/>
      <c r="B93" s="4"/>
      <c r="C93" s="179"/>
      <c r="D93" s="179"/>
      <c r="E93" s="4"/>
      <c r="F93" s="4"/>
      <c r="G93" s="179"/>
      <c r="H93" s="4"/>
      <c r="I93" s="179"/>
      <c r="J93" s="4"/>
      <c r="K93" s="179"/>
      <c r="L93" s="179"/>
      <c r="M93" s="179"/>
      <c r="N93" s="4"/>
      <c r="O93" s="179"/>
      <c r="P93" s="4"/>
      <c r="Q93" s="179"/>
      <c r="R93" s="4"/>
      <c r="S93" s="179"/>
      <c r="T93" s="4"/>
      <c r="U93" s="179"/>
      <c r="V93" s="4"/>
      <c r="W93" s="179"/>
      <c r="X93" s="4"/>
      <c r="Y93" s="179"/>
    </row>
    <row r="94" spans="1:25" ht="15.75" customHeight="1">
      <c r="A94" s="4"/>
      <c r="B94" s="4"/>
      <c r="C94" s="179"/>
      <c r="D94" s="179"/>
      <c r="E94" s="4"/>
      <c r="F94" s="4"/>
      <c r="G94" s="179"/>
      <c r="H94" s="4"/>
      <c r="I94" s="179"/>
      <c r="J94" s="4"/>
      <c r="K94" s="179"/>
      <c r="L94" s="179"/>
      <c r="M94" s="179"/>
      <c r="N94" s="4"/>
      <c r="O94" s="179"/>
      <c r="P94" s="4"/>
      <c r="Q94" s="179"/>
      <c r="R94" s="4"/>
      <c r="S94" s="179"/>
      <c r="T94" s="4"/>
      <c r="U94" s="179"/>
      <c r="V94" s="4"/>
      <c r="W94" s="179"/>
      <c r="X94" s="4"/>
      <c r="Y94" s="179"/>
    </row>
    <row r="95" spans="1:25" ht="15.75" customHeight="1">
      <c r="A95" s="4"/>
      <c r="B95" s="4"/>
      <c r="C95" s="179"/>
      <c r="D95" s="179"/>
      <c r="E95" s="4"/>
      <c r="F95" s="4"/>
      <c r="G95" s="179"/>
      <c r="H95" s="4"/>
      <c r="I95" s="179"/>
      <c r="J95" s="4"/>
      <c r="K95" s="179"/>
      <c r="L95" s="179"/>
      <c r="M95" s="179"/>
      <c r="N95" s="4"/>
      <c r="O95" s="179"/>
      <c r="P95" s="4"/>
      <c r="Q95" s="179"/>
      <c r="R95" s="4"/>
      <c r="S95" s="179"/>
      <c r="T95" s="4"/>
      <c r="U95" s="179"/>
      <c r="V95" s="4"/>
      <c r="W95" s="179"/>
      <c r="X95" s="4"/>
      <c r="Y95" s="179"/>
    </row>
    <row r="96" spans="1:25" ht="15.75" customHeight="1">
      <c r="A96" s="4"/>
      <c r="B96" s="4"/>
      <c r="C96" s="179"/>
      <c r="D96" s="179"/>
      <c r="E96" s="4"/>
      <c r="F96" s="4"/>
      <c r="G96" s="179"/>
      <c r="H96" s="4"/>
      <c r="I96" s="179"/>
      <c r="J96" s="4"/>
      <c r="K96" s="179"/>
      <c r="L96" s="179"/>
      <c r="M96" s="179"/>
      <c r="N96" s="4"/>
      <c r="O96" s="179"/>
      <c r="P96" s="4"/>
      <c r="Q96" s="179"/>
      <c r="R96" s="4"/>
      <c r="S96" s="179"/>
      <c r="T96" s="4"/>
      <c r="U96" s="179"/>
      <c r="V96" s="4"/>
      <c r="W96" s="179"/>
      <c r="X96" s="4"/>
      <c r="Y96" s="179"/>
    </row>
    <row r="97" spans="1:25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>
      <c r="A168" s="4"/>
      <c r="B168" s="4"/>
      <c r="C168" s="4"/>
      <c r="D168" s="4"/>
      <c r="E168" s="4"/>
      <c r="F168" s="4"/>
      <c r="G168" s="192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>
      <c r="A169" s="4"/>
      <c r="B169" s="4"/>
      <c r="C169" s="4"/>
      <c r="D169" s="4"/>
      <c r="E169" s="4"/>
      <c r="F169" s="4"/>
      <c r="G169" s="192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>
      <c r="A170" s="4"/>
      <c r="B170" s="4"/>
      <c r="C170" s="4"/>
      <c r="D170" s="4"/>
      <c r="E170" s="4"/>
      <c r="F170" s="4"/>
      <c r="G170" s="192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>
      <c r="A171" s="4"/>
      <c r="B171" s="4"/>
      <c r="C171" s="4"/>
      <c r="D171" s="4"/>
      <c r="E171" s="4"/>
      <c r="F171" s="4"/>
      <c r="G171" s="192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>
      <c r="A172" s="4"/>
      <c r="B172" s="4"/>
      <c r="C172" s="4"/>
      <c r="D172" s="4"/>
      <c r="E172" s="4"/>
      <c r="F172" s="4"/>
      <c r="G172" s="192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>
      <c r="A173" s="4"/>
      <c r="B173" s="4"/>
      <c r="C173" s="4"/>
      <c r="D173" s="4"/>
      <c r="E173" s="4"/>
      <c r="F173" s="4"/>
      <c r="G173" s="192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>
      <c r="A174" s="4"/>
      <c r="B174" s="4"/>
      <c r="C174" s="4"/>
      <c r="D174" s="4"/>
      <c r="E174" s="4"/>
      <c r="F174" s="4"/>
      <c r="G174" s="192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>
      <c r="A175" s="4"/>
      <c r="B175" s="4"/>
      <c r="C175" s="4"/>
      <c r="D175" s="4"/>
      <c r="E175" s="4"/>
      <c r="F175" s="4"/>
      <c r="G175" s="192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>
      <c r="A176" s="4"/>
      <c r="B176" s="4"/>
      <c r="C176" s="4"/>
      <c r="D176" s="4"/>
      <c r="E176" s="4"/>
      <c r="F176" s="4"/>
      <c r="G176" s="192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>
      <c r="A177" s="4"/>
      <c r="B177" s="4"/>
      <c r="C177" s="4"/>
      <c r="D177" s="4"/>
      <c r="E177" s="4"/>
      <c r="F177" s="4"/>
      <c r="G177" s="192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>
      <c r="A178" s="4"/>
      <c r="B178" s="4"/>
      <c r="C178" s="4"/>
      <c r="D178" s="4"/>
      <c r="E178" s="4"/>
      <c r="F178" s="4"/>
      <c r="G178" s="192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>
      <c r="A179" s="4"/>
      <c r="B179" s="4"/>
      <c r="C179" s="4"/>
      <c r="D179" s="4"/>
      <c r="E179" s="4"/>
      <c r="F179" s="4"/>
      <c r="G179" s="192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>
      <c r="A180" s="4"/>
      <c r="B180" s="4"/>
      <c r="C180" s="4"/>
      <c r="D180" s="4"/>
      <c r="E180" s="4"/>
      <c r="F180" s="4"/>
      <c r="G180" s="192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>
      <c r="A181" s="4"/>
      <c r="B181" s="4"/>
      <c r="C181" s="4"/>
      <c r="D181" s="4"/>
      <c r="E181" s="4"/>
      <c r="F181" s="4"/>
      <c r="G181" s="192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>
      <c r="A182" s="4"/>
      <c r="B182" s="4"/>
      <c r="C182" s="4"/>
      <c r="D182" s="4"/>
      <c r="E182" s="4"/>
      <c r="F182" s="4"/>
      <c r="G182" s="19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>
      <c r="A183" s="4"/>
      <c r="B183" s="4"/>
      <c r="C183" s="4"/>
      <c r="D183" s="4"/>
      <c r="E183" s="4"/>
      <c r="F183" s="4"/>
      <c r="G183" s="192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>
      <c r="A184" s="4"/>
      <c r="B184" s="4"/>
      <c r="C184" s="4"/>
      <c r="D184" s="4"/>
      <c r="E184" s="4"/>
      <c r="F184" s="4"/>
      <c r="G184" s="192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>
      <c r="A185" s="4"/>
      <c r="B185" s="4"/>
      <c r="C185" s="4"/>
      <c r="D185" s="4"/>
      <c r="E185" s="4"/>
      <c r="F185" s="4"/>
      <c r="G185" s="19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>
      <c r="A186" s="4"/>
      <c r="B186" s="4"/>
      <c r="C186" s="4"/>
      <c r="D186" s="4"/>
      <c r="E186" s="4"/>
      <c r="F186" s="4"/>
      <c r="G186" s="192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>
      <c r="A187" s="4"/>
      <c r="B187" s="4"/>
      <c r="C187" s="4"/>
      <c r="D187" s="4"/>
      <c r="E187" s="4"/>
      <c r="F187" s="4"/>
      <c r="G187" s="192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>
      <c r="A188" s="4"/>
      <c r="B188" s="4"/>
      <c r="C188" s="4"/>
      <c r="D188" s="4"/>
      <c r="E188" s="4"/>
      <c r="F188" s="4"/>
      <c r="G188" s="192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>
      <c r="A189" s="4"/>
      <c r="B189" s="4"/>
      <c r="C189" s="4"/>
      <c r="D189" s="4"/>
      <c r="E189" s="4"/>
      <c r="F189" s="4"/>
      <c r="G189" s="19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>
      <c r="A190" s="4"/>
      <c r="B190" s="4"/>
      <c r="C190" s="4"/>
      <c r="D190" s="4"/>
      <c r="E190" s="4"/>
      <c r="F190" s="4"/>
      <c r="G190" s="192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>
      <c r="A191" s="4"/>
      <c r="B191" s="4"/>
      <c r="C191" s="4"/>
      <c r="D191" s="4"/>
      <c r="E191" s="4"/>
      <c r="F191" s="4"/>
      <c r="G191" s="19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>
      <c r="A192" s="4"/>
      <c r="B192" s="4"/>
      <c r="C192" s="4"/>
      <c r="D192" s="4"/>
      <c r="E192" s="4"/>
      <c r="F192" s="4"/>
      <c r="G192" s="192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>
      <c r="A193" s="4"/>
      <c r="B193" s="4"/>
      <c r="C193" s="4"/>
      <c r="D193" s="4"/>
      <c r="E193" s="4"/>
      <c r="F193" s="4"/>
      <c r="G193" s="192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>
      <c r="A194" s="4"/>
      <c r="B194" s="4"/>
      <c r="C194" s="4"/>
      <c r="D194" s="4"/>
      <c r="E194" s="4"/>
      <c r="F194" s="4"/>
      <c r="G194" s="192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>
      <c r="A195" s="4"/>
      <c r="B195" s="4"/>
      <c r="C195" s="4"/>
      <c r="D195" s="4"/>
      <c r="E195" s="4"/>
      <c r="F195" s="4"/>
      <c r="G195" s="192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>
      <c r="A196" s="4"/>
      <c r="B196" s="4"/>
      <c r="C196" s="4"/>
      <c r="D196" s="4"/>
      <c r="E196" s="4"/>
      <c r="F196" s="4"/>
      <c r="G196" s="192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>
      <c r="A197" s="4"/>
      <c r="B197" s="4"/>
      <c r="C197" s="4"/>
      <c r="D197" s="4"/>
      <c r="E197" s="4"/>
      <c r="F197" s="4"/>
      <c r="G197" s="192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>
      <c r="A198" s="4"/>
      <c r="B198" s="4"/>
      <c r="C198" s="4"/>
      <c r="D198" s="4"/>
      <c r="E198" s="4"/>
      <c r="F198" s="4"/>
      <c r="G198" s="192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>
      <c r="A199" s="4"/>
      <c r="B199" s="4"/>
      <c r="C199" s="4"/>
      <c r="D199" s="4"/>
      <c r="E199" s="4"/>
      <c r="F199" s="4"/>
      <c r="G199" s="192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>
      <c r="A200" s="4"/>
      <c r="B200" s="4"/>
      <c r="C200" s="4"/>
      <c r="D200" s="4"/>
      <c r="E200" s="4"/>
      <c r="F200" s="4"/>
      <c r="G200" s="192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>
      <c r="A201" s="4"/>
      <c r="B201" s="4"/>
      <c r="C201" s="4"/>
      <c r="D201" s="4"/>
      <c r="E201" s="4"/>
      <c r="F201" s="4"/>
      <c r="G201" s="192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>
      <c r="A202" s="4"/>
      <c r="B202" s="4"/>
      <c r="C202" s="4"/>
      <c r="D202" s="4"/>
      <c r="E202" s="4"/>
      <c r="F202" s="4"/>
      <c r="G202" s="19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>
      <c r="A203" s="4"/>
      <c r="B203" s="4"/>
      <c r="C203" s="4"/>
      <c r="D203" s="4"/>
      <c r="E203" s="4"/>
      <c r="F203" s="4"/>
      <c r="G203" s="19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>
      <c r="A204" s="4"/>
      <c r="B204" s="4"/>
      <c r="C204" s="4"/>
      <c r="D204" s="4"/>
      <c r="E204" s="4"/>
      <c r="F204" s="4"/>
      <c r="G204" s="19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>
      <c r="A205" s="4"/>
      <c r="B205" s="4"/>
      <c r="C205" s="4"/>
      <c r="D205" s="4"/>
      <c r="E205" s="4"/>
      <c r="F205" s="4"/>
      <c r="G205" s="19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>
      <c r="A206" s="4"/>
      <c r="B206" s="4"/>
      <c r="C206" s="4"/>
      <c r="D206" s="4"/>
      <c r="E206" s="4"/>
      <c r="F206" s="4"/>
      <c r="G206" s="19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>
      <c r="A207" s="4"/>
      <c r="B207" s="4"/>
      <c r="C207" s="4"/>
      <c r="D207" s="4"/>
      <c r="E207" s="4"/>
      <c r="F207" s="4"/>
      <c r="G207" s="19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>
      <c r="A208" s="4"/>
      <c r="B208" s="4"/>
      <c r="C208" s="4"/>
      <c r="D208" s="4"/>
      <c r="E208" s="4"/>
      <c r="F208" s="4"/>
      <c r="G208" s="19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>
      <c r="A209" s="4"/>
      <c r="B209" s="4"/>
      <c r="C209" s="4"/>
      <c r="D209" s="4"/>
      <c r="E209" s="4"/>
      <c r="F209" s="4"/>
      <c r="G209" s="19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>
      <c r="A210" s="4"/>
      <c r="B210" s="4"/>
      <c r="C210" s="4"/>
      <c r="D210" s="4"/>
      <c r="E210" s="4"/>
      <c r="F210" s="4"/>
      <c r="G210" s="19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>
      <c r="A211" s="4"/>
      <c r="B211" s="4"/>
      <c r="C211" s="4"/>
      <c r="D211" s="4"/>
      <c r="E211" s="4"/>
      <c r="F211" s="4"/>
      <c r="G211" s="19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>
      <c r="A212" s="4"/>
      <c r="B212" s="4"/>
      <c r="C212" s="4"/>
      <c r="D212" s="4"/>
      <c r="E212" s="4"/>
      <c r="F212" s="4"/>
      <c r="G212" s="19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>
      <c r="A213" s="4"/>
      <c r="B213" s="4"/>
      <c r="C213" s="4"/>
      <c r="D213" s="4"/>
      <c r="E213" s="4"/>
      <c r="F213" s="4"/>
      <c r="G213" s="19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>
      <c r="A214" s="4"/>
      <c r="B214" s="4"/>
      <c r="C214" s="4"/>
      <c r="D214" s="4"/>
      <c r="E214" s="4"/>
      <c r="F214" s="4"/>
      <c r="G214" s="19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>
      <c r="A215" s="4"/>
      <c r="B215" s="4"/>
      <c r="C215" s="4"/>
      <c r="D215" s="4"/>
      <c r="E215" s="4"/>
      <c r="F215" s="4"/>
      <c r="G215" s="19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>
      <c r="A216" s="4"/>
      <c r="B216" s="4"/>
      <c r="C216" s="4"/>
      <c r="D216" s="4"/>
      <c r="E216" s="4"/>
      <c r="F216" s="4"/>
      <c r="G216" s="19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>
      <c r="A217" s="4"/>
      <c r="B217" s="4"/>
      <c r="C217" s="4"/>
      <c r="D217" s="4"/>
      <c r="E217" s="4"/>
      <c r="F217" s="4"/>
      <c r="G217" s="19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>
      <c r="A218" s="4"/>
      <c r="B218" s="4"/>
      <c r="C218" s="4"/>
      <c r="D218" s="4"/>
      <c r="E218" s="4"/>
      <c r="F218" s="4"/>
      <c r="G218" s="192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>
      <c r="A219" s="4"/>
      <c r="B219" s="4"/>
      <c r="C219" s="4"/>
      <c r="D219" s="4"/>
      <c r="E219" s="4"/>
      <c r="F219" s="4"/>
      <c r="G219" s="192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>
      <c r="A220" s="4"/>
      <c r="B220" s="4"/>
      <c r="C220" s="4"/>
      <c r="D220" s="4"/>
      <c r="E220" s="4"/>
      <c r="F220" s="4"/>
      <c r="G220" s="19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>
      <c r="A221" s="4"/>
      <c r="B221" s="4"/>
      <c r="C221" s="4"/>
      <c r="D221" s="4"/>
      <c r="E221" s="4"/>
      <c r="F221" s="4"/>
      <c r="G221" s="19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>
      <c r="A222" s="4"/>
      <c r="B222" s="4"/>
      <c r="C222" s="4"/>
      <c r="D222" s="4"/>
      <c r="E222" s="4"/>
      <c r="F222" s="4"/>
      <c r="G222" s="192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>
      <c r="A223" s="4"/>
      <c r="B223" s="4"/>
      <c r="C223" s="4"/>
      <c r="D223" s="4"/>
      <c r="E223" s="4"/>
      <c r="F223" s="4"/>
      <c r="G223" s="192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>
      <c r="A224" s="4"/>
      <c r="B224" s="4"/>
      <c r="C224" s="4"/>
      <c r="D224" s="4"/>
      <c r="E224" s="4"/>
      <c r="F224" s="4"/>
      <c r="G224" s="19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>
      <c r="A225" s="4"/>
      <c r="B225" s="4"/>
      <c r="C225" s="4"/>
      <c r="D225" s="4"/>
      <c r="E225" s="4"/>
      <c r="F225" s="4"/>
      <c r="G225" s="19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>
      <c r="A226" s="4"/>
      <c r="B226" s="4"/>
      <c r="C226" s="4"/>
      <c r="D226" s="4"/>
      <c r="E226" s="4"/>
      <c r="F226" s="4"/>
      <c r="G226" s="192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>
      <c r="A227" s="4"/>
      <c r="B227" s="4"/>
      <c r="C227" s="4"/>
      <c r="D227" s="4"/>
      <c r="E227" s="4"/>
      <c r="F227" s="4"/>
      <c r="G227" s="192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>
      <c r="A228" s="4"/>
      <c r="B228" s="4"/>
      <c r="C228" s="4"/>
      <c r="D228" s="4"/>
      <c r="E228" s="4"/>
      <c r="F228" s="4"/>
      <c r="G228" s="192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>
      <c r="A229" s="4"/>
      <c r="B229" s="4"/>
      <c r="C229" s="4"/>
      <c r="D229" s="4"/>
      <c r="E229" s="4"/>
      <c r="F229" s="4"/>
      <c r="G229" s="192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>
      <c r="A230" s="4"/>
      <c r="B230" s="4"/>
      <c r="C230" s="4"/>
      <c r="D230" s="4"/>
      <c r="E230" s="4"/>
      <c r="F230" s="4"/>
      <c r="G230" s="192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>
      <c r="A231" s="4"/>
      <c r="B231" s="4"/>
      <c r="C231" s="4"/>
      <c r="D231" s="4"/>
      <c r="E231" s="4"/>
      <c r="F231" s="4"/>
      <c r="G231" s="192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>
      <c r="A232" s="4"/>
      <c r="B232" s="4"/>
      <c r="C232" s="4"/>
      <c r="D232" s="4"/>
      <c r="E232" s="4"/>
      <c r="F232" s="4"/>
      <c r="G232" s="192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>
      <c r="A233" s="4"/>
      <c r="B233" s="4"/>
      <c r="C233" s="4"/>
      <c r="D233" s="4"/>
      <c r="E233" s="4"/>
      <c r="F233" s="4"/>
      <c r="G233" s="192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>
      <c r="A234" s="4"/>
      <c r="B234" s="4"/>
      <c r="C234" s="4"/>
      <c r="D234" s="4"/>
      <c r="E234" s="4"/>
      <c r="F234" s="4"/>
      <c r="G234" s="192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>
      <c r="A235" s="4"/>
      <c r="B235" s="4"/>
      <c r="C235" s="4"/>
      <c r="D235" s="4"/>
      <c r="E235" s="4"/>
      <c r="F235" s="4"/>
      <c r="G235" s="192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>
      <c r="A236" s="4"/>
      <c r="B236" s="4"/>
      <c r="C236" s="4"/>
      <c r="D236" s="4"/>
      <c r="E236" s="4"/>
      <c r="F236" s="4"/>
      <c r="G236" s="192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>
      <c r="A237" s="4"/>
      <c r="B237" s="4"/>
      <c r="C237" s="4"/>
      <c r="D237" s="4"/>
      <c r="E237" s="4"/>
      <c r="F237" s="4"/>
      <c r="G237" s="19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>
      <c r="A238" s="4"/>
      <c r="B238" s="4"/>
      <c r="C238" s="4"/>
      <c r="D238" s="4"/>
      <c r="E238" s="4"/>
      <c r="F238" s="4"/>
      <c r="G238" s="192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>
      <c r="A239" s="4"/>
      <c r="B239" s="4"/>
      <c r="C239" s="4"/>
      <c r="D239" s="4"/>
      <c r="E239" s="4"/>
      <c r="F239" s="4"/>
      <c r="G239" s="192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>
      <c r="A240" s="4"/>
      <c r="B240" s="4"/>
      <c r="C240" s="4"/>
      <c r="D240" s="4"/>
      <c r="E240" s="4"/>
      <c r="F240" s="4"/>
      <c r="G240" s="192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>
      <c r="A241" s="4"/>
      <c r="B241" s="4"/>
      <c r="C241" s="4"/>
      <c r="D241" s="4"/>
      <c r="E241" s="4"/>
      <c r="F241" s="4"/>
      <c r="G241" s="192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>
      <c r="A242" s="4"/>
      <c r="B242" s="4"/>
      <c r="C242" s="4"/>
      <c r="D242" s="4"/>
      <c r="E242" s="4"/>
      <c r="F242" s="4"/>
      <c r="G242" s="192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>
      <c r="A243" s="4"/>
      <c r="B243" s="4"/>
      <c r="C243" s="4"/>
      <c r="D243" s="4"/>
      <c r="E243" s="4"/>
      <c r="F243" s="4"/>
      <c r="G243" s="192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>
      <c r="A244" s="4"/>
      <c r="B244" s="4"/>
      <c r="C244" s="4"/>
      <c r="D244" s="4"/>
      <c r="E244" s="4"/>
      <c r="F244" s="4"/>
      <c r="G244" s="192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>
      <c r="A245" s="4"/>
      <c r="B245" s="4"/>
      <c r="C245" s="4"/>
      <c r="D245" s="4"/>
      <c r="E245" s="4"/>
      <c r="F245" s="4"/>
      <c r="G245" s="192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>
      <c r="A246" s="4"/>
      <c r="B246" s="4"/>
      <c r="C246" s="4"/>
      <c r="D246" s="4"/>
      <c r="E246" s="4"/>
      <c r="F246" s="4"/>
      <c r="G246" s="192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>
      <c r="A247" s="4"/>
      <c r="B247" s="4"/>
      <c r="C247" s="4"/>
      <c r="D247" s="4"/>
      <c r="E247" s="4"/>
      <c r="F247" s="4"/>
      <c r="G247" s="192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>
      <c r="A248" s="4"/>
      <c r="B248" s="4"/>
      <c r="C248" s="4"/>
      <c r="D248" s="4"/>
      <c r="E248" s="4"/>
      <c r="F248" s="4"/>
      <c r="G248" s="192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>
      <c r="A249" s="4"/>
      <c r="B249" s="4"/>
      <c r="C249" s="4"/>
      <c r="D249" s="4"/>
      <c r="E249" s="4"/>
      <c r="F249" s="4"/>
      <c r="G249" s="192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>
      <c r="A250" s="4"/>
      <c r="B250" s="4"/>
      <c r="C250" s="4"/>
      <c r="D250" s="4"/>
      <c r="E250" s="4"/>
      <c r="F250" s="4"/>
      <c r="G250" s="19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>
      <c r="A251" s="4"/>
      <c r="B251" s="4"/>
      <c r="C251" s="4"/>
      <c r="D251" s="4"/>
      <c r="E251" s="4"/>
      <c r="F251" s="4"/>
      <c r="G251" s="192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>
      <c r="A252" s="4"/>
      <c r="B252" s="4"/>
      <c r="C252" s="4"/>
      <c r="D252" s="4"/>
      <c r="E252" s="4"/>
      <c r="F252" s="4"/>
      <c r="G252" s="192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>
      <c r="A253" s="4"/>
      <c r="B253" s="4"/>
      <c r="C253" s="4"/>
      <c r="D253" s="4"/>
      <c r="E253" s="4"/>
      <c r="F253" s="4"/>
      <c r="G253" s="192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>
      <c r="A254" s="4"/>
      <c r="B254" s="4"/>
      <c r="C254" s="4"/>
      <c r="D254" s="4"/>
      <c r="E254" s="4"/>
      <c r="F254" s="4"/>
      <c r="G254" s="192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>
      <c r="A255" s="4"/>
      <c r="B255" s="4"/>
      <c r="C255" s="4"/>
      <c r="D255" s="4"/>
      <c r="E255" s="4"/>
      <c r="F255" s="4"/>
      <c r="G255" s="192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>
      <c r="A256" s="4"/>
      <c r="B256" s="4"/>
      <c r="C256" s="4"/>
      <c r="D256" s="4"/>
      <c r="E256" s="4"/>
      <c r="F256" s="4"/>
      <c r="G256" s="192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>
      <c r="A257" s="4"/>
      <c r="B257" s="4"/>
      <c r="C257" s="4"/>
      <c r="D257" s="4"/>
      <c r="E257" s="4"/>
      <c r="F257" s="4"/>
      <c r="G257" s="192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>
      <c r="A258" s="4"/>
      <c r="B258" s="4"/>
      <c r="C258" s="4"/>
      <c r="D258" s="4"/>
      <c r="E258" s="4"/>
      <c r="F258" s="4"/>
      <c r="G258" s="192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>
      <c r="A259" s="4"/>
      <c r="B259" s="4"/>
      <c r="C259" s="4"/>
      <c r="D259" s="4"/>
      <c r="E259" s="4"/>
      <c r="F259" s="4"/>
      <c r="G259" s="192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>
      <c r="A260" s="4"/>
      <c r="B260" s="4"/>
      <c r="C260" s="4"/>
      <c r="D260" s="4"/>
      <c r="E260" s="4"/>
      <c r="F260" s="4"/>
      <c r="G260" s="192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customHeight="1">
      <c r="G261" s="193"/>
    </row>
    <row r="262" spans="1:25" ht="15.75" customHeight="1">
      <c r="G262" s="193"/>
    </row>
    <row r="263" spans="1:25" ht="15.75" customHeight="1">
      <c r="G263" s="193"/>
    </row>
    <row r="264" spans="1:25" ht="15.75" customHeight="1">
      <c r="G264" s="193"/>
    </row>
    <row r="265" spans="1:25" ht="15.75" customHeight="1">
      <c r="G265" s="193"/>
    </row>
    <row r="266" spans="1:25" ht="15.75" customHeight="1">
      <c r="G266" s="193"/>
    </row>
    <row r="267" spans="1:25" ht="15.75" customHeight="1">
      <c r="G267" s="193"/>
    </row>
    <row r="268" spans="1:25" ht="15.75" customHeight="1">
      <c r="G268" s="193"/>
    </row>
    <row r="269" spans="1:25" ht="15.75" customHeight="1">
      <c r="G269" s="193"/>
    </row>
    <row r="270" spans="1:25" ht="15.75" customHeight="1">
      <c r="G270" s="193"/>
    </row>
    <row r="271" spans="1:25" ht="15.75" customHeight="1">
      <c r="G271" s="193"/>
    </row>
    <row r="272" spans="1:25" ht="15.75" customHeight="1">
      <c r="G272" s="193"/>
    </row>
    <row r="273" spans="7:7" ht="15.75" customHeight="1">
      <c r="G273" s="193"/>
    </row>
    <row r="274" spans="7:7" ht="15.75" customHeight="1">
      <c r="G274" s="193"/>
    </row>
    <row r="275" spans="7:7" ht="15.75" customHeight="1">
      <c r="G275" s="193"/>
    </row>
    <row r="276" spans="7:7" ht="15.75" customHeight="1">
      <c r="G276" s="193"/>
    </row>
    <row r="277" spans="7:7" ht="15.75" customHeight="1">
      <c r="G277" s="193"/>
    </row>
    <row r="278" spans="7:7" ht="15.75" customHeight="1">
      <c r="G278" s="193"/>
    </row>
    <row r="279" spans="7:7" ht="15.75" customHeight="1">
      <c r="G279" s="193"/>
    </row>
    <row r="280" spans="7:7" ht="15.75" customHeight="1">
      <c r="G280" s="193"/>
    </row>
    <row r="281" spans="7:7" ht="15.75" customHeight="1">
      <c r="G281" s="193"/>
    </row>
    <row r="282" spans="7:7" ht="15.75" customHeight="1">
      <c r="G282" s="193"/>
    </row>
    <row r="283" spans="7:7" ht="15.75" customHeight="1">
      <c r="G283" s="193"/>
    </row>
    <row r="284" spans="7:7" ht="15.75" customHeight="1">
      <c r="G284" s="193"/>
    </row>
    <row r="285" spans="7:7" ht="15.75" customHeight="1">
      <c r="G285" s="193"/>
    </row>
    <row r="286" spans="7:7" ht="15.75" customHeight="1">
      <c r="G286" s="193"/>
    </row>
    <row r="287" spans="7:7" ht="15.75" customHeight="1">
      <c r="G287" s="193"/>
    </row>
    <row r="288" spans="7:7" ht="15.75" customHeight="1">
      <c r="G288" s="193"/>
    </row>
    <row r="289" spans="7:7" ht="15.75" customHeight="1">
      <c r="G289" s="193"/>
    </row>
    <row r="290" spans="7:7" ht="15.75" customHeight="1">
      <c r="G290" s="193"/>
    </row>
    <row r="291" spans="7:7" ht="15.75" customHeight="1">
      <c r="G291" s="193"/>
    </row>
    <row r="292" spans="7:7" ht="15.75" customHeight="1">
      <c r="G292" s="193"/>
    </row>
    <row r="293" spans="7:7" ht="15.75" customHeight="1">
      <c r="G293" s="193"/>
    </row>
    <row r="294" spans="7:7" ht="15.75" customHeight="1">
      <c r="G294" s="193"/>
    </row>
    <row r="295" spans="7:7" ht="15.75" customHeight="1">
      <c r="G295" s="193"/>
    </row>
    <row r="296" spans="7:7" ht="15.75" customHeight="1">
      <c r="G296" s="193"/>
    </row>
    <row r="297" spans="7:7" ht="15.75" customHeight="1">
      <c r="G297" s="193"/>
    </row>
    <row r="298" spans="7:7" ht="15.75" customHeight="1">
      <c r="G298" s="193"/>
    </row>
    <row r="299" spans="7:7" ht="15.75" customHeight="1">
      <c r="G299" s="193"/>
    </row>
    <row r="300" spans="7:7" ht="15.75" customHeight="1">
      <c r="G300" s="193"/>
    </row>
    <row r="301" spans="7:7" ht="15.75" customHeight="1">
      <c r="G301" s="193"/>
    </row>
    <row r="302" spans="7:7" ht="15.75" customHeight="1">
      <c r="G302" s="193"/>
    </row>
    <row r="303" spans="7:7" ht="15.75" customHeight="1">
      <c r="G303" s="193"/>
    </row>
    <row r="304" spans="7:7" ht="15.75" customHeight="1">
      <c r="G304" s="193"/>
    </row>
    <row r="305" spans="7:7" ht="15.75" customHeight="1">
      <c r="G305" s="193"/>
    </row>
    <row r="306" spans="7:7" ht="15.75" customHeight="1">
      <c r="G306" s="193"/>
    </row>
    <row r="307" spans="7:7" ht="15.75" customHeight="1">
      <c r="G307" s="193"/>
    </row>
    <row r="308" spans="7:7" ht="15.75" customHeight="1">
      <c r="G308" s="193"/>
    </row>
    <row r="309" spans="7:7" ht="15.75" customHeight="1">
      <c r="G309" s="193"/>
    </row>
    <row r="310" spans="7:7" ht="15.75" customHeight="1">
      <c r="G310" s="193"/>
    </row>
    <row r="311" spans="7:7" ht="15.75" customHeight="1">
      <c r="G311" s="193"/>
    </row>
    <row r="312" spans="7:7" ht="15.75" customHeight="1">
      <c r="G312" s="193"/>
    </row>
    <row r="313" spans="7:7" ht="15.75" customHeight="1">
      <c r="G313" s="193"/>
    </row>
    <row r="314" spans="7:7" ht="15.75" customHeight="1">
      <c r="G314" s="193"/>
    </row>
    <row r="315" spans="7:7" ht="15.75" customHeight="1">
      <c r="G315" s="193"/>
    </row>
    <row r="316" spans="7:7" ht="15.75" customHeight="1">
      <c r="G316" s="193"/>
    </row>
    <row r="317" spans="7:7" ht="15.75" customHeight="1">
      <c r="G317" s="193"/>
    </row>
    <row r="318" spans="7:7" ht="15.75" customHeight="1">
      <c r="G318" s="193"/>
    </row>
    <row r="319" spans="7:7" ht="15.75" customHeight="1">
      <c r="G319" s="193"/>
    </row>
    <row r="320" spans="7:7" ht="15.75" customHeight="1">
      <c r="G320" s="193"/>
    </row>
    <row r="321" spans="7:7" ht="15.75" customHeight="1">
      <c r="G321" s="193"/>
    </row>
    <row r="322" spans="7:7" ht="15.75" customHeight="1">
      <c r="G322" s="193"/>
    </row>
    <row r="323" spans="7:7" ht="15.75" customHeight="1">
      <c r="G323" s="193"/>
    </row>
    <row r="324" spans="7:7" ht="15.75" customHeight="1">
      <c r="G324" s="193"/>
    </row>
    <row r="325" spans="7:7" ht="15.75" customHeight="1">
      <c r="G325" s="193"/>
    </row>
    <row r="326" spans="7:7" ht="15.75" customHeight="1">
      <c r="G326" s="193"/>
    </row>
    <row r="327" spans="7:7" ht="15.75" customHeight="1">
      <c r="G327" s="193"/>
    </row>
    <row r="328" spans="7:7" ht="15.75" customHeight="1">
      <c r="G328" s="193"/>
    </row>
    <row r="329" spans="7:7" ht="15.75" customHeight="1">
      <c r="G329" s="193"/>
    </row>
    <row r="330" spans="7:7" ht="15.75" customHeight="1">
      <c r="G330" s="193"/>
    </row>
    <row r="331" spans="7:7" ht="15.75" customHeight="1">
      <c r="G331" s="193"/>
    </row>
    <row r="332" spans="7:7" ht="15.75" customHeight="1">
      <c r="G332" s="193"/>
    </row>
    <row r="333" spans="7:7" ht="15.75" customHeight="1">
      <c r="G333" s="193"/>
    </row>
    <row r="334" spans="7:7" ht="15.75" customHeight="1">
      <c r="G334" s="193"/>
    </row>
    <row r="335" spans="7:7" ht="15.75" customHeight="1">
      <c r="G335" s="193"/>
    </row>
    <row r="336" spans="7:7" ht="15.75" customHeight="1">
      <c r="G336" s="193"/>
    </row>
    <row r="337" spans="7:7" ht="15.75" customHeight="1">
      <c r="G337" s="193"/>
    </row>
    <row r="338" spans="7:7" ht="15.75" customHeight="1">
      <c r="G338" s="193"/>
    </row>
    <row r="339" spans="7:7" ht="15.75" customHeight="1">
      <c r="G339" s="193"/>
    </row>
    <row r="340" spans="7:7" ht="15.75" customHeight="1">
      <c r="G340" s="193"/>
    </row>
    <row r="341" spans="7:7" ht="15.75" customHeight="1">
      <c r="G341" s="193"/>
    </row>
    <row r="342" spans="7:7" ht="15.75" customHeight="1">
      <c r="G342" s="193"/>
    </row>
    <row r="343" spans="7:7" ht="15.75" customHeight="1">
      <c r="G343" s="193"/>
    </row>
    <row r="344" spans="7:7" ht="15.75" customHeight="1">
      <c r="G344" s="193"/>
    </row>
    <row r="345" spans="7:7" ht="15.75" customHeight="1">
      <c r="G345" s="193"/>
    </row>
    <row r="346" spans="7:7" ht="15.75" customHeight="1">
      <c r="G346" s="193"/>
    </row>
    <row r="347" spans="7:7" ht="15.75" customHeight="1">
      <c r="G347" s="193"/>
    </row>
    <row r="348" spans="7:7" ht="15.75" customHeight="1">
      <c r="G348" s="193"/>
    </row>
    <row r="349" spans="7:7" ht="15.75" customHeight="1">
      <c r="G349" s="193"/>
    </row>
    <row r="350" spans="7:7" ht="15.75" customHeight="1">
      <c r="G350" s="193"/>
    </row>
    <row r="351" spans="7:7" ht="15.75" customHeight="1">
      <c r="G351" s="193"/>
    </row>
    <row r="352" spans="7:7" ht="15.75" customHeight="1">
      <c r="G352" s="193"/>
    </row>
    <row r="353" spans="7:7" ht="15.75" customHeight="1">
      <c r="G353" s="193"/>
    </row>
    <row r="354" spans="7:7" ht="15.75" customHeight="1">
      <c r="G354" s="193"/>
    </row>
    <row r="355" spans="7:7" ht="15.75" customHeight="1">
      <c r="G355" s="193"/>
    </row>
    <row r="356" spans="7:7" ht="15.75" customHeight="1">
      <c r="G356" s="193"/>
    </row>
    <row r="357" spans="7:7" ht="15.75" customHeight="1">
      <c r="G357" s="193"/>
    </row>
    <row r="358" spans="7:7" ht="15.75" customHeight="1">
      <c r="G358" s="193"/>
    </row>
    <row r="359" spans="7:7" ht="15.75" customHeight="1">
      <c r="G359" s="193"/>
    </row>
    <row r="360" spans="7:7" ht="15.75" customHeight="1">
      <c r="G360" s="193"/>
    </row>
    <row r="361" spans="7:7" ht="15.75" customHeight="1">
      <c r="G361" s="193"/>
    </row>
    <row r="362" spans="7:7" ht="15.75" customHeight="1">
      <c r="G362" s="193"/>
    </row>
    <row r="363" spans="7:7" ht="15.75" customHeight="1">
      <c r="G363" s="193"/>
    </row>
    <row r="364" spans="7:7" ht="15.75" customHeight="1">
      <c r="G364" s="193"/>
    </row>
    <row r="365" spans="7:7" ht="15.75" customHeight="1">
      <c r="G365" s="193"/>
    </row>
    <row r="366" spans="7:7" ht="15.75" customHeight="1">
      <c r="G366" s="193"/>
    </row>
    <row r="367" spans="7:7" ht="15.75" customHeight="1">
      <c r="G367" s="193"/>
    </row>
    <row r="368" spans="7:7" ht="15.75" customHeight="1">
      <c r="G368" s="193"/>
    </row>
    <row r="369" spans="7:7" ht="15.75" customHeight="1">
      <c r="G369" s="193"/>
    </row>
    <row r="370" spans="7:7" ht="15.75" customHeight="1">
      <c r="G370" s="193"/>
    </row>
    <row r="371" spans="7:7" ht="15.75" customHeight="1">
      <c r="G371" s="193"/>
    </row>
    <row r="372" spans="7:7" ht="15.75" customHeight="1">
      <c r="G372" s="193"/>
    </row>
    <row r="373" spans="7:7" ht="15.75" customHeight="1">
      <c r="G373" s="193"/>
    </row>
    <row r="374" spans="7:7" ht="15.75" customHeight="1">
      <c r="G374" s="193"/>
    </row>
    <row r="375" spans="7:7" ht="15.75" customHeight="1">
      <c r="G375" s="193"/>
    </row>
    <row r="376" spans="7:7" ht="15.75" customHeight="1">
      <c r="G376" s="193"/>
    </row>
    <row r="377" spans="7:7" ht="15.75" customHeight="1">
      <c r="G377" s="193"/>
    </row>
    <row r="378" spans="7:7" ht="15.75" customHeight="1">
      <c r="G378" s="193"/>
    </row>
    <row r="379" spans="7:7" ht="15.75" customHeight="1">
      <c r="G379" s="193"/>
    </row>
    <row r="380" spans="7:7" ht="15.75" customHeight="1">
      <c r="G380" s="193"/>
    </row>
    <row r="381" spans="7:7" ht="15.75" customHeight="1">
      <c r="G381" s="193"/>
    </row>
    <row r="382" spans="7:7" ht="15.75" customHeight="1">
      <c r="G382" s="193"/>
    </row>
    <row r="383" spans="7:7" ht="15.75" customHeight="1">
      <c r="G383" s="193"/>
    </row>
    <row r="384" spans="7:7" ht="15.75" customHeight="1">
      <c r="G384" s="193"/>
    </row>
    <row r="385" spans="7:7" ht="15.75" customHeight="1">
      <c r="G385" s="193"/>
    </row>
    <row r="386" spans="7:7" ht="15.75" customHeight="1">
      <c r="G386" s="193"/>
    </row>
    <row r="387" spans="7:7" ht="15.75" customHeight="1">
      <c r="G387" s="193"/>
    </row>
    <row r="388" spans="7:7" ht="15.75" customHeight="1">
      <c r="G388" s="193"/>
    </row>
    <row r="389" spans="7:7" ht="15.75" customHeight="1">
      <c r="G389" s="193"/>
    </row>
    <row r="390" spans="7:7" ht="15.75" customHeight="1">
      <c r="G390" s="193"/>
    </row>
    <row r="391" spans="7:7" ht="15.75" customHeight="1">
      <c r="G391" s="193"/>
    </row>
    <row r="392" spans="7:7" ht="15.75" customHeight="1">
      <c r="G392" s="193"/>
    </row>
    <row r="393" spans="7:7" ht="15.75" customHeight="1">
      <c r="G393" s="193"/>
    </row>
    <row r="394" spans="7:7" ht="15.75" customHeight="1">
      <c r="G394" s="193"/>
    </row>
    <row r="395" spans="7:7" ht="15.75" customHeight="1">
      <c r="G395" s="193"/>
    </row>
    <row r="396" spans="7:7" ht="15.75" customHeight="1">
      <c r="G396" s="193"/>
    </row>
    <row r="397" spans="7:7" ht="15.75" customHeight="1">
      <c r="G397" s="193"/>
    </row>
    <row r="398" spans="7:7" ht="15.75" customHeight="1">
      <c r="G398" s="193"/>
    </row>
    <row r="399" spans="7:7" ht="15.75" customHeight="1">
      <c r="G399" s="193"/>
    </row>
    <row r="400" spans="7:7" ht="15.75" customHeight="1">
      <c r="G400" s="193"/>
    </row>
    <row r="401" spans="7:7" ht="15.75" customHeight="1">
      <c r="G401" s="193"/>
    </row>
    <row r="402" spans="7:7" ht="15.75" customHeight="1">
      <c r="G402" s="193"/>
    </row>
    <row r="403" spans="7:7" ht="15.75" customHeight="1">
      <c r="G403" s="193"/>
    </row>
    <row r="404" spans="7:7" ht="15.75" customHeight="1">
      <c r="G404" s="193"/>
    </row>
    <row r="405" spans="7:7" ht="15.75" customHeight="1">
      <c r="G405" s="193"/>
    </row>
    <row r="406" spans="7:7" ht="15.75" customHeight="1">
      <c r="G406" s="193"/>
    </row>
    <row r="407" spans="7:7" ht="15.75" customHeight="1">
      <c r="G407" s="193"/>
    </row>
    <row r="408" spans="7:7" ht="15.75" customHeight="1">
      <c r="G408" s="193"/>
    </row>
    <row r="409" spans="7:7" ht="15.75" customHeight="1">
      <c r="G409" s="193"/>
    </row>
    <row r="410" spans="7:7" ht="15.75" customHeight="1">
      <c r="G410" s="193"/>
    </row>
    <row r="411" spans="7:7" ht="15.75" customHeight="1">
      <c r="G411" s="193"/>
    </row>
    <row r="412" spans="7:7" ht="15.75" customHeight="1">
      <c r="G412" s="193"/>
    </row>
    <row r="413" spans="7:7" ht="15.75" customHeight="1">
      <c r="G413" s="193"/>
    </row>
    <row r="414" spans="7:7" ht="15.75" customHeight="1">
      <c r="G414" s="193"/>
    </row>
    <row r="415" spans="7:7" ht="15.75" customHeight="1">
      <c r="G415" s="193"/>
    </row>
    <row r="416" spans="7:7" ht="15.75" customHeight="1">
      <c r="G416" s="193"/>
    </row>
    <row r="417" spans="7:7" ht="15.75" customHeight="1">
      <c r="G417" s="193"/>
    </row>
    <row r="418" spans="7:7" ht="15.75" customHeight="1">
      <c r="G418" s="193"/>
    </row>
    <row r="419" spans="7:7" ht="15.75" customHeight="1">
      <c r="G419" s="193"/>
    </row>
    <row r="420" spans="7:7" ht="15.75" customHeight="1">
      <c r="G420" s="193"/>
    </row>
    <row r="421" spans="7:7" ht="15.75" customHeight="1">
      <c r="G421" s="193"/>
    </row>
    <row r="422" spans="7:7" ht="15.75" customHeight="1">
      <c r="G422" s="193"/>
    </row>
    <row r="423" spans="7:7" ht="15.75" customHeight="1">
      <c r="G423" s="193"/>
    </row>
    <row r="424" spans="7:7" ht="15.75" customHeight="1">
      <c r="G424" s="193"/>
    </row>
    <row r="425" spans="7:7" ht="15.75" customHeight="1">
      <c r="G425" s="193"/>
    </row>
    <row r="426" spans="7:7" ht="15.75" customHeight="1">
      <c r="G426" s="193"/>
    </row>
    <row r="427" spans="7:7" ht="15.75" customHeight="1">
      <c r="G427" s="193"/>
    </row>
    <row r="428" spans="7:7" ht="15.75" customHeight="1">
      <c r="G428" s="193"/>
    </row>
    <row r="429" spans="7:7" ht="15.75" customHeight="1">
      <c r="G429" s="193"/>
    </row>
    <row r="430" spans="7:7" ht="15.75" customHeight="1">
      <c r="G430" s="193"/>
    </row>
    <row r="431" spans="7:7" ht="15.75" customHeight="1">
      <c r="G431" s="193"/>
    </row>
    <row r="432" spans="7:7" ht="15.75" customHeight="1">
      <c r="G432" s="193"/>
    </row>
    <row r="433" spans="7:7" ht="15.75" customHeight="1">
      <c r="G433" s="193"/>
    </row>
    <row r="434" spans="7:7" ht="15.75" customHeight="1">
      <c r="G434" s="193"/>
    </row>
    <row r="435" spans="7:7" ht="15.75" customHeight="1">
      <c r="G435" s="193"/>
    </row>
    <row r="436" spans="7:7" ht="15.75" customHeight="1">
      <c r="G436" s="193"/>
    </row>
    <row r="437" spans="7:7" ht="15.75" customHeight="1">
      <c r="G437" s="193"/>
    </row>
    <row r="438" spans="7:7" ht="15.75" customHeight="1">
      <c r="G438" s="193"/>
    </row>
    <row r="439" spans="7:7" ht="15.75" customHeight="1">
      <c r="G439" s="193"/>
    </row>
    <row r="440" spans="7:7" ht="15.75" customHeight="1">
      <c r="G440" s="193"/>
    </row>
    <row r="441" spans="7:7" ht="15.75" customHeight="1">
      <c r="G441" s="193"/>
    </row>
    <row r="442" spans="7:7" ht="15.75" customHeight="1">
      <c r="G442" s="193"/>
    </row>
    <row r="443" spans="7:7" ht="15.75" customHeight="1">
      <c r="G443" s="193"/>
    </row>
    <row r="444" spans="7:7" ht="15.75" customHeight="1">
      <c r="G444" s="193"/>
    </row>
    <row r="445" spans="7:7" ht="15.75" customHeight="1">
      <c r="G445" s="193"/>
    </row>
    <row r="446" spans="7:7" ht="15.75" customHeight="1">
      <c r="G446" s="193"/>
    </row>
    <row r="447" spans="7:7" ht="15.75" customHeight="1">
      <c r="G447" s="193"/>
    </row>
    <row r="448" spans="7:7" ht="15.75" customHeight="1">
      <c r="G448" s="193"/>
    </row>
    <row r="449" spans="7:7" ht="15.75" customHeight="1">
      <c r="G449" s="193"/>
    </row>
    <row r="450" spans="7:7" ht="15.75" customHeight="1">
      <c r="G450" s="193"/>
    </row>
    <row r="451" spans="7:7" ht="15.75" customHeight="1">
      <c r="G451" s="193"/>
    </row>
    <row r="452" spans="7:7" ht="15.75" customHeight="1">
      <c r="G452" s="193"/>
    </row>
    <row r="453" spans="7:7" ht="15.75" customHeight="1">
      <c r="G453" s="193"/>
    </row>
    <row r="454" spans="7:7" ht="15.75" customHeight="1">
      <c r="G454" s="193"/>
    </row>
    <row r="455" spans="7:7" ht="15.75" customHeight="1">
      <c r="G455" s="193"/>
    </row>
    <row r="456" spans="7:7" ht="15.75" customHeight="1">
      <c r="G456" s="193"/>
    </row>
    <row r="457" spans="7:7" ht="15.75" customHeight="1">
      <c r="G457" s="193"/>
    </row>
    <row r="458" spans="7:7" ht="15.75" customHeight="1">
      <c r="G458" s="193"/>
    </row>
    <row r="459" spans="7:7" ht="15.75" customHeight="1">
      <c r="G459" s="193"/>
    </row>
    <row r="460" spans="7:7" ht="15.75" customHeight="1">
      <c r="G460" s="193"/>
    </row>
    <row r="461" spans="7:7" ht="15.75" customHeight="1">
      <c r="G461" s="193"/>
    </row>
    <row r="462" spans="7:7" ht="15.75" customHeight="1">
      <c r="G462" s="193"/>
    </row>
    <row r="463" spans="7:7" ht="15.75" customHeight="1">
      <c r="G463" s="193"/>
    </row>
    <row r="464" spans="7:7" ht="15.75" customHeight="1">
      <c r="G464" s="193"/>
    </row>
    <row r="465" spans="7:7" ht="15.75" customHeight="1">
      <c r="G465" s="193"/>
    </row>
    <row r="466" spans="7:7" ht="15.75" customHeight="1">
      <c r="G466" s="193"/>
    </row>
    <row r="467" spans="7:7" ht="15.75" customHeight="1">
      <c r="G467" s="193"/>
    </row>
    <row r="468" spans="7:7" ht="15.75" customHeight="1">
      <c r="G468" s="193"/>
    </row>
    <row r="469" spans="7:7" ht="15.75" customHeight="1">
      <c r="G469" s="193"/>
    </row>
    <row r="470" spans="7:7" ht="15.75" customHeight="1">
      <c r="G470" s="193"/>
    </row>
    <row r="471" spans="7:7" ht="15.75" customHeight="1">
      <c r="G471" s="193"/>
    </row>
    <row r="472" spans="7:7" ht="15.75" customHeight="1">
      <c r="G472" s="193"/>
    </row>
    <row r="473" spans="7:7" ht="15.75" customHeight="1">
      <c r="G473" s="193"/>
    </row>
    <row r="474" spans="7:7" ht="15.75" customHeight="1">
      <c r="G474" s="193"/>
    </row>
    <row r="475" spans="7:7" ht="15.75" customHeight="1">
      <c r="G475" s="193"/>
    </row>
    <row r="476" spans="7:7" ht="15.75" customHeight="1">
      <c r="G476" s="193"/>
    </row>
    <row r="477" spans="7:7" ht="15.75" customHeight="1">
      <c r="G477" s="193"/>
    </row>
    <row r="478" spans="7:7" ht="15.75" customHeight="1">
      <c r="G478" s="193"/>
    </row>
    <row r="479" spans="7:7" ht="15.75" customHeight="1">
      <c r="G479" s="193"/>
    </row>
    <row r="480" spans="7:7" ht="15.75" customHeight="1">
      <c r="G480" s="193"/>
    </row>
    <row r="481" spans="7:7" ht="15.75" customHeight="1">
      <c r="G481" s="193"/>
    </row>
    <row r="482" spans="7:7" ht="15.75" customHeight="1">
      <c r="G482" s="193"/>
    </row>
    <row r="483" spans="7:7" ht="15.75" customHeight="1">
      <c r="G483" s="193"/>
    </row>
    <row r="484" spans="7:7" ht="15.75" customHeight="1">
      <c r="G484" s="193"/>
    </row>
    <row r="485" spans="7:7" ht="15.75" customHeight="1">
      <c r="G485" s="193"/>
    </row>
    <row r="486" spans="7:7" ht="15.75" customHeight="1">
      <c r="G486" s="193"/>
    </row>
    <row r="487" spans="7:7" ht="15.75" customHeight="1">
      <c r="G487" s="193"/>
    </row>
    <row r="488" spans="7:7" ht="15.75" customHeight="1">
      <c r="G488" s="193"/>
    </row>
    <row r="489" spans="7:7" ht="15.75" customHeight="1">
      <c r="G489" s="193"/>
    </row>
    <row r="490" spans="7:7" ht="15.75" customHeight="1">
      <c r="G490" s="193"/>
    </row>
    <row r="491" spans="7:7" ht="15.75" customHeight="1">
      <c r="G491" s="193"/>
    </row>
    <row r="492" spans="7:7" ht="15.75" customHeight="1">
      <c r="G492" s="193"/>
    </row>
    <row r="493" spans="7:7" ht="15.75" customHeight="1">
      <c r="G493" s="193"/>
    </row>
    <row r="494" spans="7:7" ht="15.75" customHeight="1">
      <c r="G494" s="193"/>
    </row>
    <row r="495" spans="7:7" ht="15.75" customHeight="1">
      <c r="G495" s="193"/>
    </row>
    <row r="496" spans="7:7" ht="15.75" customHeight="1">
      <c r="G496" s="193"/>
    </row>
    <row r="497" spans="7:7" ht="15.75" customHeight="1">
      <c r="G497" s="193"/>
    </row>
    <row r="498" spans="7:7" ht="15.75" customHeight="1">
      <c r="G498" s="193"/>
    </row>
    <row r="499" spans="7:7" ht="15.75" customHeight="1">
      <c r="G499" s="193"/>
    </row>
    <row r="500" spans="7:7" ht="15.75" customHeight="1">
      <c r="G500" s="193"/>
    </row>
    <row r="501" spans="7:7" ht="15.75" customHeight="1">
      <c r="G501" s="193"/>
    </row>
    <row r="502" spans="7:7" ht="15.75" customHeight="1">
      <c r="G502" s="193"/>
    </row>
    <row r="503" spans="7:7" ht="15.75" customHeight="1">
      <c r="G503" s="193"/>
    </row>
    <row r="504" spans="7:7" ht="15.75" customHeight="1">
      <c r="G504" s="193"/>
    </row>
    <row r="505" spans="7:7" ht="15.75" customHeight="1">
      <c r="G505" s="193"/>
    </row>
    <row r="506" spans="7:7" ht="15.75" customHeight="1">
      <c r="G506" s="193"/>
    </row>
    <row r="507" spans="7:7" ht="15.75" customHeight="1">
      <c r="G507" s="193"/>
    </row>
    <row r="508" spans="7:7" ht="15.75" customHeight="1">
      <c r="G508" s="193"/>
    </row>
    <row r="509" spans="7:7" ht="15.75" customHeight="1">
      <c r="G509" s="193"/>
    </row>
    <row r="510" spans="7:7" ht="15.75" customHeight="1">
      <c r="G510" s="193"/>
    </row>
    <row r="511" spans="7:7" ht="15.75" customHeight="1">
      <c r="G511" s="193"/>
    </row>
    <row r="512" spans="7:7" ht="15.75" customHeight="1">
      <c r="G512" s="193"/>
    </row>
    <row r="513" spans="7:7" ht="15.75" customHeight="1">
      <c r="G513" s="193"/>
    </row>
    <row r="514" spans="7:7" ht="15.75" customHeight="1">
      <c r="G514" s="193"/>
    </row>
    <row r="515" spans="7:7" ht="15.75" customHeight="1">
      <c r="G515" s="193"/>
    </row>
    <row r="516" spans="7:7" ht="15.75" customHeight="1">
      <c r="G516" s="193"/>
    </row>
    <row r="517" spans="7:7" ht="15.75" customHeight="1">
      <c r="G517" s="193"/>
    </row>
    <row r="518" spans="7:7" ht="15.75" customHeight="1">
      <c r="G518" s="193"/>
    </row>
    <row r="519" spans="7:7" ht="15.75" customHeight="1">
      <c r="G519" s="193"/>
    </row>
    <row r="520" spans="7:7" ht="15.75" customHeight="1">
      <c r="G520" s="193"/>
    </row>
    <row r="521" spans="7:7" ht="15.75" customHeight="1">
      <c r="G521" s="193"/>
    </row>
    <row r="522" spans="7:7" ht="15.75" customHeight="1">
      <c r="G522" s="193"/>
    </row>
    <row r="523" spans="7:7" ht="15.75" customHeight="1">
      <c r="G523" s="193"/>
    </row>
    <row r="524" spans="7:7" ht="15.75" customHeight="1">
      <c r="G524" s="193"/>
    </row>
    <row r="525" spans="7:7" ht="15.75" customHeight="1">
      <c r="G525" s="193"/>
    </row>
    <row r="526" spans="7:7" ht="15.75" customHeight="1">
      <c r="G526" s="193"/>
    </row>
    <row r="527" spans="7:7" ht="15.75" customHeight="1">
      <c r="G527" s="193"/>
    </row>
    <row r="528" spans="7:7" ht="15.75" customHeight="1">
      <c r="G528" s="193"/>
    </row>
    <row r="529" spans="7:7" ht="15.75" customHeight="1">
      <c r="G529" s="193"/>
    </row>
    <row r="530" spans="7:7" ht="15.75" customHeight="1">
      <c r="G530" s="193"/>
    </row>
    <row r="531" spans="7:7" ht="15.75" customHeight="1">
      <c r="G531" s="193"/>
    </row>
    <row r="532" spans="7:7" ht="15.75" customHeight="1">
      <c r="G532" s="193"/>
    </row>
    <row r="533" spans="7:7" ht="15.75" customHeight="1">
      <c r="G533" s="193"/>
    </row>
    <row r="534" spans="7:7" ht="15.75" customHeight="1">
      <c r="G534" s="193"/>
    </row>
    <row r="535" spans="7:7" ht="15.75" customHeight="1">
      <c r="G535" s="193"/>
    </row>
    <row r="536" spans="7:7" ht="15.75" customHeight="1">
      <c r="G536" s="193"/>
    </row>
    <row r="537" spans="7:7" ht="15.75" customHeight="1">
      <c r="G537" s="193"/>
    </row>
    <row r="538" spans="7:7" ht="15.75" customHeight="1">
      <c r="G538" s="193"/>
    </row>
    <row r="539" spans="7:7" ht="15.75" customHeight="1">
      <c r="G539" s="193"/>
    </row>
    <row r="540" spans="7:7" ht="15.75" customHeight="1">
      <c r="G540" s="193"/>
    </row>
    <row r="541" spans="7:7" ht="15.75" customHeight="1">
      <c r="G541" s="193"/>
    </row>
    <row r="542" spans="7:7" ht="15.75" customHeight="1">
      <c r="G542" s="193"/>
    </row>
    <row r="543" spans="7:7" ht="15.75" customHeight="1">
      <c r="G543" s="193"/>
    </row>
    <row r="544" spans="7:7" ht="15.75" customHeight="1">
      <c r="G544" s="193"/>
    </row>
    <row r="545" spans="7:7" ht="15.75" customHeight="1">
      <c r="G545" s="193"/>
    </row>
    <row r="546" spans="7:7" ht="15.75" customHeight="1">
      <c r="G546" s="193"/>
    </row>
    <row r="547" spans="7:7" ht="15.75" customHeight="1">
      <c r="G547" s="193"/>
    </row>
    <row r="548" spans="7:7" ht="15.75" customHeight="1">
      <c r="G548" s="193"/>
    </row>
    <row r="549" spans="7:7" ht="15.75" customHeight="1">
      <c r="G549" s="193"/>
    </row>
    <row r="550" spans="7:7" ht="15.75" customHeight="1">
      <c r="G550" s="193"/>
    </row>
    <row r="551" spans="7:7" ht="15.75" customHeight="1">
      <c r="G551" s="193"/>
    </row>
    <row r="552" spans="7:7" ht="15.75" customHeight="1">
      <c r="G552" s="193"/>
    </row>
    <row r="553" spans="7:7" ht="15.75" customHeight="1">
      <c r="G553" s="193"/>
    </row>
    <row r="554" spans="7:7" ht="15.75" customHeight="1">
      <c r="G554" s="193"/>
    </row>
    <row r="555" spans="7:7" ht="15.75" customHeight="1">
      <c r="G555" s="193"/>
    </row>
    <row r="556" spans="7:7" ht="15.75" customHeight="1">
      <c r="G556" s="193"/>
    </row>
    <row r="557" spans="7:7" ht="15.75" customHeight="1">
      <c r="G557" s="193"/>
    </row>
    <row r="558" spans="7:7" ht="15.75" customHeight="1">
      <c r="G558" s="193"/>
    </row>
    <row r="559" spans="7:7" ht="15.75" customHeight="1">
      <c r="G559" s="193"/>
    </row>
    <row r="560" spans="7:7" ht="15.75" customHeight="1">
      <c r="G560" s="193"/>
    </row>
    <row r="561" spans="7:7" ht="15.75" customHeight="1">
      <c r="G561" s="193"/>
    </row>
    <row r="562" spans="7:7" ht="15.75" customHeight="1">
      <c r="G562" s="193"/>
    </row>
    <row r="563" spans="7:7" ht="15.75" customHeight="1">
      <c r="G563" s="193"/>
    </row>
    <row r="564" spans="7:7" ht="15.75" customHeight="1">
      <c r="G564" s="193"/>
    </row>
    <row r="565" spans="7:7" ht="15.75" customHeight="1">
      <c r="G565" s="193"/>
    </row>
    <row r="566" spans="7:7" ht="15.75" customHeight="1">
      <c r="G566" s="193"/>
    </row>
    <row r="567" spans="7:7" ht="15.75" customHeight="1">
      <c r="G567" s="193"/>
    </row>
    <row r="568" spans="7:7" ht="15.75" customHeight="1">
      <c r="G568" s="193"/>
    </row>
    <row r="569" spans="7:7" ht="15.75" customHeight="1">
      <c r="G569" s="193"/>
    </row>
    <row r="570" spans="7:7" ht="15.75" customHeight="1">
      <c r="G570" s="193"/>
    </row>
    <row r="571" spans="7:7" ht="15.75" customHeight="1">
      <c r="G571" s="193"/>
    </row>
    <row r="572" spans="7:7" ht="15.75" customHeight="1">
      <c r="G572" s="193"/>
    </row>
    <row r="573" spans="7:7" ht="15.75" customHeight="1">
      <c r="G573" s="193"/>
    </row>
    <row r="574" spans="7:7" ht="15.75" customHeight="1">
      <c r="G574" s="193"/>
    </row>
    <row r="575" spans="7:7" ht="15.75" customHeight="1">
      <c r="G575" s="193"/>
    </row>
    <row r="576" spans="7:7" ht="15.75" customHeight="1">
      <c r="G576" s="193"/>
    </row>
    <row r="577" spans="7:7" ht="15.75" customHeight="1">
      <c r="G577" s="193"/>
    </row>
    <row r="578" spans="7:7" ht="15.75" customHeight="1">
      <c r="G578" s="193"/>
    </row>
    <row r="579" spans="7:7" ht="15.75" customHeight="1">
      <c r="G579" s="193"/>
    </row>
    <row r="580" spans="7:7" ht="15.75" customHeight="1">
      <c r="G580" s="193"/>
    </row>
    <row r="581" spans="7:7" ht="15.75" customHeight="1">
      <c r="G581" s="193"/>
    </row>
    <row r="582" spans="7:7" ht="15.75" customHeight="1">
      <c r="G582" s="193"/>
    </row>
    <row r="583" spans="7:7" ht="15.75" customHeight="1">
      <c r="G583" s="193"/>
    </row>
    <row r="584" spans="7:7" ht="15.75" customHeight="1">
      <c r="G584" s="193"/>
    </row>
    <row r="585" spans="7:7" ht="15.75" customHeight="1">
      <c r="G585" s="193"/>
    </row>
    <row r="586" spans="7:7" ht="15.75" customHeight="1">
      <c r="G586" s="193"/>
    </row>
    <row r="587" spans="7:7" ht="15.75" customHeight="1">
      <c r="G587" s="193"/>
    </row>
    <row r="588" spans="7:7" ht="15.75" customHeight="1">
      <c r="G588" s="193"/>
    </row>
    <row r="589" spans="7:7" ht="15.75" customHeight="1">
      <c r="G589" s="193"/>
    </row>
    <row r="590" spans="7:7" ht="15.75" customHeight="1">
      <c r="G590" s="193"/>
    </row>
    <row r="591" spans="7:7" ht="15.75" customHeight="1">
      <c r="G591" s="193"/>
    </row>
    <row r="592" spans="7:7" ht="15.75" customHeight="1">
      <c r="G592" s="193"/>
    </row>
    <row r="593" spans="7:7" ht="15.75" customHeight="1">
      <c r="G593" s="193"/>
    </row>
    <row r="594" spans="7:7" ht="15.75" customHeight="1">
      <c r="G594" s="193"/>
    </row>
    <row r="595" spans="7:7" ht="15.75" customHeight="1">
      <c r="G595" s="193"/>
    </row>
    <row r="596" spans="7:7" ht="15.75" customHeight="1">
      <c r="G596" s="193"/>
    </row>
    <row r="597" spans="7:7" ht="15.75" customHeight="1">
      <c r="G597" s="193"/>
    </row>
    <row r="598" spans="7:7" ht="15.75" customHeight="1">
      <c r="G598" s="193"/>
    </row>
    <row r="599" spans="7:7" ht="15.75" customHeight="1">
      <c r="G599" s="193"/>
    </row>
    <row r="600" spans="7:7" ht="15.75" customHeight="1">
      <c r="G600" s="193"/>
    </row>
    <row r="601" spans="7:7" ht="15.75" customHeight="1">
      <c r="G601" s="193"/>
    </row>
    <row r="602" spans="7:7" ht="15.75" customHeight="1">
      <c r="G602" s="193"/>
    </row>
    <row r="603" spans="7:7" ht="15.75" customHeight="1">
      <c r="G603" s="193"/>
    </row>
    <row r="604" spans="7:7" ht="15.75" customHeight="1">
      <c r="G604" s="193"/>
    </row>
    <row r="605" spans="7:7" ht="15.75" customHeight="1">
      <c r="G605" s="193"/>
    </row>
    <row r="606" spans="7:7" ht="15.75" customHeight="1">
      <c r="G606" s="193"/>
    </row>
    <row r="607" spans="7:7" ht="15.75" customHeight="1">
      <c r="G607" s="193"/>
    </row>
    <row r="608" spans="7:7" ht="15.75" customHeight="1">
      <c r="G608" s="193"/>
    </row>
    <row r="609" spans="7:7" ht="15.75" customHeight="1">
      <c r="G609" s="193"/>
    </row>
    <row r="610" spans="7:7" ht="15.75" customHeight="1">
      <c r="G610" s="193"/>
    </row>
    <row r="611" spans="7:7" ht="15.75" customHeight="1">
      <c r="G611" s="193"/>
    </row>
    <row r="612" spans="7:7" ht="15.75" customHeight="1">
      <c r="G612" s="193"/>
    </row>
    <row r="613" spans="7:7" ht="15.75" customHeight="1">
      <c r="G613" s="193"/>
    </row>
    <row r="614" spans="7:7" ht="15.75" customHeight="1">
      <c r="G614" s="193"/>
    </row>
    <row r="615" spans="7:7" ht="15.75" customHeight="1">
      <c r="G615" s="193"/>
    </row>
    <row r="616" spans="7:7" ht="15.75" customHeight="1">
      <c r="G616" s="193"/>
    </row>
    <row r="617" spans="7:7" ht="15.75" customHeight="1">
      <c r="G617" s="193"/>
    </row>
    <row r="618" spans="7:7" ht="15.75" customHeight="1">
      <c r="G618" s="193"/>
    </row>
    <row r="619" spans="7:7" ht="15.75" customHeight="1">
      <c r="G619" s="193"/>
    </row>
    <row r="620" spans="7:7" ht="15.75" customHeight="1">
      <c r="G620" s="193"/>
    </row>
    <row r="621" spans="7:7" ht="15.75" customHeight="1">
      <c r="G621" s="193"/>
    </row>
    <row r="622" spans="7:7" ht="15.75" customHeight="1">
      <c r="G622" s="193"/>
    </row>
    <row r="623" spans="7:7" ht="15.75" customHeight="1">
      <c r="G623" s="193"/>
    </row>
    <row r="624" spans="7:7" ht="15.75" customHeight="1">
      <c r="G624" s="193"/>
    </row>
    <row r="625" spans="7:7" ht="15.75" customHeight="1">
      <c r="G625" s="193"/>
    </row>
    <row r="626" spans="7:7" ht="15.75" customHeight="1">
      <c r="G626" s="193"/>
    </row>
    <row r="627" spans="7:7" ht="15.75" customHeight="1">
      <c r="G627" s="193"/>
    </row>
    <row r="628" spans="7:7" ht="15.75" customHeight="1">
      <c r="G628" s="193"/>
    </row>
    <row r="629" spans="7:7" ht="15.75" customHeight="1">
      <c r="G629" s="193"/>
    </row>
    <row r="630" spans="7:7" ht="15.75" customHeight="1">
      <c r="G630" s="193"/>
    </row>
    <row r="631" spans="7:7" ht="15.75" customHeight="1">
      <c r="G631" s="193"/>
    </row>
    <row r="632" spans="7:7" ht="15.75" customHeight="1">
      <c r="G632" s="193"/>
    </row>
    <row r="633" spans="7:7" ht="15.75" customHeight="1">
      <c r="G633" s="193"/>
    </row>
    <row r="634" spans="7:7" ht="15.75" customHeight="1">
      <c r="G634" s="193"/>
    </row>
    <row r="635" spans="7:7" ht="15.75" customHeight="1">
      <c r="G635" s="193"/>
    </row>
    <row r="636" spans="7:7" ht="15.75" customHeight="1">
      <c r="G636" s="193"/>
    </row>
    <row r="637" spans="7:7" ht="15.75" customHeight="1">
      <c r="G637" s="193"/>
    </row>
    <row r="638" spans="7:7" ht="15.75" customHeight="1">
      <c r="G638" s="193"/>
    </row>
    <row r="639" spans="7:7" ht="15.75" customHeight="1">
      <c r="G639" s="193"/>
    </row>
    <row r="640" spans="7:7" ht="15.75" customHeight="1">
      <c r="G640" s="193"/>
    </row>
    <row r="641" spans="7:7" ht="15.75" customHeight="1">
      <c r="G641" s="193"/>
    </row>
    <row r="642" spans="7:7" ht="15.75" customHeight="1">
      <c r="G642" s="193"/>
    </row>
    <row r="643" spans="7:7" ht="15.75" customHeight="1">
      <c r="G643" s="193"/>
    </row>
    <row r="644" spans="7:7" ht="15.75" customHeight="1">
      <c r="G644" s="193"/>
    </row>
    <row r="645" spans="7:7" ht="15.75" customHeight="1">
      <c r="G645" s="193"/>
    </row>
    <row r="646" spans="7:7" ht="15.75" customHeight="1">
      <c r="G646" s="193"/>
    </row>
    <row r="647" spans="7:7" ht="15.75" customHeight="1">
      <c r="G647" s="193"/>
    </row>
    <row r="648" spans="7:7" ht="15.75" customHeight="1">
      <c r="G648" s="193"/>
    </row>
    <row r="649" spans="7:7" ht="15.75" customHeight="1">
      <c r="G649" s="193"/>
    </row>
    <row r="650" spans="7:7" ht="15.75" customHeight="1">
      <c r="G650" s="193"/>
    </row>
    <row r="651" spans="7:7" ht="15.75" customHeight="1">
      <c r="G651" s="193"/>
    </row>
    <row r="652" spans="7:7" ht="15.75" customHeight="1">
      <c r="G652" s="193"/>
    </row>
    <row r="653" spans="7:7" ht="15.75" customHeight="1">
      <c r="G653" s="193"/>
    </row>
    <row r="654" spans="7:7" ht="15.75" customHeight="1">
      <c r="G654" s="193"/>
    </row>
    <row r="655" spans="7:7" ht="15.75" customHeight="1">
      <c r="G655" s="193"/>
    </row>
    <row r="656" spans="7:7" ht="15.75" customHeight="1">
      <c r="G656" s="193"/>
    </row>
    <row r="657" spans="7:7" ht="15.75" customHeight="1">
      <c r="G657" s="193"/>
    </row>
    <row r="658" spans="7:7" ht="15.75" customHeight="1">
      <c r="G658" s="193"/>
    </row>
    <row r="659" spans="7:7" ht="15.75" customHeight="1">
      <c r="G659" s="193"/>
    </row>
    <row r="660" spans="7:7" ht="15.75" customHeight="1">
      <c r="G660" s="193"/>
    </row>
    <row r="661" spans="7:7" ht="15.75" customHeight="1">
      <c r="G661" s="193"/>
    </row>
    <row r="662" spans="7:7" ht="15.75" customHeight="1">
      <c r="G662" s="193"/>
    </row>
    <row r="663" spans="7:7" ht="15.75" customHeight="1">
      <c r="G663" s="193"/>
    </row>
    <row r="664" spans="7:7" ht="15.75" customHeight="1">
      <c r="G664" s="193"/>
    </row>
    <row r="665" spans="7:7" ht="15.75" customHeight="1">
      <c r="G665" s="193"/>
    </row>
    <row r="666" spans="7:7" ht="15.75" customHeight="1">
      <c r="G666" s="193"/>
    </row>
    <row r="667" spans="7:7" ht="15.75" customHeight="1">
      <c r="G667" s="193"/>
    </row>
    <row r="668" spans="7:7" ht="15.75" customHeight="1">
      <c r="G668" s="193"/>
    </row>
    <row r="669" spans="7:7" ht="15.75" customHeight="1">
      <c r="G669" s="193"/>
    </row>
    <row r="670" spans="7:7" ht="15.75" customHeight="1">
      <c r="G670" s="193"/>
    </row>
    <row r="671" spans="7:7" ht="15.75" customHeight="1">
      <c r="G671" s="193"/>
    </row>
    <row r="672" spans="7:7" ht="15.75" customHeight="1">
      <c r="G672" s="193"/>
    </row>
    <row r="673" spans="7:7" ht="15.75" customHeight="1">
      <c r="G673" s="193"/>
    </row>
    <row r="674" spans="7:7" ht="15.75" customHeight="1">
      <c r="G674" s="193"/>
    </row>
    <row r="675" spans="7:7" ht="15.75" customHeight="1">
      <c r="G675" s="193"/>
    </row>
    <row r="676" spans="7:7" ht="15.75" customHeight="1">
      <c r="G676" s="193"/>
    </row>
    <row r="677" spans="7:7" ht="15.75" customHeight="1">
      <c r="G677" s="193"/>
    </row>
    <row r="678" spans="7:7" ht="15.75" customHeight="1">
      <c r="G678" s="193"/>
    </row>
    <row r="679" spans="7:7" ht="15.75" customHeight="1">
      <c r="G679" s="193"/>
    </row>
    <row r="680" spans="7:7" ht="15.75" customHeight="1">
      <c r="G680" s="193"/>
    </row>
    <row r="681" spans="7:7" ht="15.75" customHeight="1">
      <c r="G681" s="193"/>
    </row>
    <row r="682" spans="7:7" ht="15.75" customHeight="1">
      <c r="G682" s="193"/>
    </row>
    <row r="683" spans="7:7" ht="15.75" customHeight="1">
      <c r="G683" s="193"/>
    </row>
    <row r="684" spans="7:7" ht="15.75" customHeight="1">
      <c r="G684" s="193"/>
    </row>
    <row r="685" spans="7:7" ht="15.75" customHeight="1">
      <c r="G685" s="193"/>
    </row>
    <row r="686" spans="7:7" ht="15.75" customHeight="1">
      <c r="G686" s="193"/>
    </row>
    <row r="687" spans="7:7" ht="15.75" customHeight="1">
      <c r="G687" s="193"/>
    </row>
    <row r="688" spans="7:7" ht="15.75" customHeight="1">
      <c r="G688" s="193"/>
    </row>
    <row r="689" spans="7:7" ht="15.75" customHeight="1">
      <c r="G689" s="193"/>
    </row>
    <row r="690" spans="7:7" ht="15.75" customHeight="1">
      <c r="G690" s="193"/>
    </row>
    <row r="691" spans="7:7" ht="15.75" customHeight="1">
      <c r="G691" s="193"/>
    </row>
    <row r="692" spans="7:7" ht="15.75" customHeight="1">
      <c r="G692" s="193"/>
    </row>
    <row r="693" spans="7:7" ht="15.75" customHeight="1">
      <c r="G693" s="193"/>
    </row>
    <row r="694" spans="7:7" ht="15.75" customHeight="1">
      <c r="G694" s="193"/>
    </row>
    <row r="695" spans="7:7" ht="15.75" customHeight="1">
      <c r="G695" s="193"/>
    </row>
    <row r="696" spans="7:7" ht="15.75" customHeight="1">
      <c r="G696" s="193"/>
    </row>
    <row r="697" spans="7:7" ht="15.75" customHeight="1">
      <c r="G697" s="193"/>
    </row>
    <row r="698" spans="7:7" ht="15.75" customHeight="1">
      <c r="G698" s="193"/>
    </row>
    <row r="699" spans="7:7" ht="15.75" customHeight="1">
      <c r="G699" s="193"/>
    </row>
    <row r="700" spans="7:7" ht="15.75" customHeight="1">
      <c r="G700" s="193"/>
    </row>
    <row r="701" spans="7:7" ht="15.75" customHeight="1">
      <c r="G701" s="193"/>
    </row>
    <row r="702" spans="7:7" ht="15.75" customHeight="1">
      <c r="G702" s="193"/>
    </row>
    <row r="703" spans="7:7" ht="15.75" customHeight="1">
      <c r="G703" s="193"/>
    </row>
    <row r="704" spans="7:7" ht="15.75" customHeight="1">
      <c r="G704" s="193"/>
    </row>
    <row r="705" spans="7:7" ht="15.75" customHeight="1">
      <c r="G705" s="193"/>
    </row>
    <row r="706" spans="7:7" ht="15.75" customHeight="1">
      <c r="G706" s="193"/>
    </row>
    <row r="707" spans="7:7" ht="15.75" customHeight="1">
      <c r="G707" s="193"/>
    </row>
    <row r="708" spans="7:7" ht="15.75" customHeight="1">
      <c r="G708" s="193"/>
    </row>
    <row r="709" spans="7:7" ht="15.75" customHeight="1">
      <c r="G709" s="193"/>
    </row>
    <row r="710" spans="7:7" ht="15.75" customHeight="1">
      <c r="G710" s="193"/>
    </row>
    <row r="711" spans="7:7" ht="15.75" customHeight="1">
      <c r="G711" s="193"/>
    </row>
    <row r="712" spans="7:7" ht="15.75" customHeight="1">
      <c r="G712" s="193"/>
    </row>
    <row r="713" spans="7:7" ht="15.75" customHeight="1">
      <c r="G713" s="193"/>
    </row>
    <row r="714" spans="7:7" ht="15.75" customHeight="1">
      <c r="G714" s="193"/>
    </row>
    <row r="715" spans="7:7" ht="15.75" customHeight="1">
      <c r="G715" s="193"/>
    </row>
    <row r="716" spans="7:7" ht="15.75" customHeight="1">
      <c r="G716" s="193"/>
    </row>
    <row r="717" spans="7:7" ht="15.75" customHeight="1">
      <c r="G717" s="193"/>
    </row>
    <row r="718" spans="7:7" ht="15.75" customHeight="1">
      <c r="G718" s="193"/>
    </row>
    <row r="719" spans="7:7" ht="15.75" customHeight="1">
      <c r="G719" s="193"/>
    </row>
    <row r="720" spans="7:7" ht="15.75" customHeight="1">
      <c r="G720" s="193"/>
    </row>
    <row r="721" spans="7:7" ht="15.75" customHeight="1">
      <c r="G721" s="193"/>
    </row>
    <row r="722" spans="7:7" ht="15.75" customHeight="1">
      <c r="G722" s="193"/>
    </row>
    <row r="723" spans="7:7" ht="15.75" customHeight="1">
      <c r="G723" s="193"/>
    </row>
    <row r="724" spans="7:7" ht="15.75" customHeight="1">
      <c r="G724" s="193"/>
    </row>
    <row r="725" spans="7:7" ht="15.75" customHeight="1">
      <c r="G725" s="193"/>
    </row>
    <row r="726" spans="7:7" ht="15.75" customHeight="1">
      <c r="G726" s="193"/>
    </row>
    <row r="727" spans="7:7" ht="15.75" customHeight="1">
      <c r="G727" s="193"/>
    </row>
    <row r="728" spans="7:7" ht="15.75" customHeight="1">
      <c r="G728" s="193"/>
    </row>
    <row r="729" spans="7:7" ht="15.75" customHeight="1">
      <c r="G729" s="193"/>
    </row>
    <row r="730" spans="7:7" ht="15.75" customHeight="1">
      <c r="G730" s="193"/>
    </row>
    <row r="731" spans="7:7" ht="15.75" customHeight="1">
      <c r="G731" s="193"/>
    </row>
    <row r="732" spans="7:7" ht="15.75" customHeight="1">
      <c r="G732" s="193"/>
    </row>
    <row r="733" spans="7:7" ht="15.75" customHeight="1">
      <c r="G733" s="193"/>
    </row>
    <row r="734" spans="7:7" ht="15.75" customHeight="1">
      <c r="G734" s="193"/>
    </row>
    <row r="735" spans="7:7" ht="15.75" customHeight="1">
      <c r="G735" s="193"/>
    </row>
    <row r="736" spans="7:7" ht="15.75" customHeight="1">
      <c r="G736" s="193"/>
    </row>
    <row r="737" spans="7:7" ht="15.75" customHeight="1">
      <c r="G737" s="193"/>
    </row>
    <row r="738" spans="7:7" ht="15.75" customHeight="1">
      <c r="G738" s="193"/>
    </row>
    <row r="739" spans="7:7" ht="15.75" customHeight="1">
      <c r="G739" s="193"/>
    </row>
    <row r="740" spans="7:7" ht="15.75" customHeight="1">
      <c r="G740" s="193"/>
    </row>
    <row r="741" spans="7:7" ht="15.75" customHeight="1">
      <c r="G741" s="193"/>
    </row>
    <row r="742" spans="7:7" ht="15.75" customHeight="1">
      <c r="G742" s="193"/>
    </row>
    <row r="743" spans="7:7" ht="15.75" customHeight="1">
      <c r="G743" s="193"/>
    </row>
    <row r="744" spans="7:7" ht="15.75" customHeight="1">
      <c r="G744" s="193"/>
    </row>
    <row r="745" spans="7:7" ht="15.75" customHeight="1">
      <c r="G745" s="193"/>
    </row>
    <row r="746" spans="7:7" ht="15.75" customHeight="1">
      <c r="G746" s="193"/>
    </row>
    <row r="747" spans="7:7" ht="15.75" customHeight="1">
      <c r="G747" s="193"/>
    </row>
    <row r="748" spans="7:7" ht="15.75" customHeight="1">
      <c r="G748" s="193"/>
    </row>
    <row r="749" spans="7:7" ht="15.75" customHeight="1">
      <c r="G749" s="193"/>
    </row>
    <row r="750" spans="7:7" ht="15.75" customHeight="1">
      <c r="G750" s="193"/>
    </row>
    <row r="751" spans="7:7" ht="15.75" customHeight="1">
      <c r="G751" s="193"/>
    </row>
    <row r="752" spans="7:7" ht="15.75" customHeight="1">
      <c r="G752" s="193"/>
    </row>
    <row r="753" spans="7:7" ht="15.75" customHeight="1">
      <c r="G753" s="193"/>
    </row>
    <row r="754" spans="7:7" ht="15.75" customHeight="1">
      <c r="G754" s="193"/>
    </row>
    <row r="755" spans="7:7" ht="15.75" customHeight="1">
      <c r="G755" s="193"/>
    </row>
    <row r="756" spans="7:7" ht="15.75" customHeight="1">
      <c r="G756" s="193"/>
    </row>
    <row r="757" spans="7:7" ht="15.75" customHeight="1">
      <c r="G757" s="193"/>
    </row>
    <row r="758" spans="7:7" ht="15.75" customHeight="1">
      <c r="G758" s="193"/>
    </row>
    <row r="759" spans="7:7" ht="15.75" customHeight="1">
      <c r="G759" s="193"/>
    </row>
    <row r="760" spans="7:7" ht="15.75" customHeight="1">
      <c r="G760" s="193"/>
    </row>
    <row r="761" spans="7:7" ht="15.75" customHeight="1">
      <c r="G761" s="193"/>
    </row>
    <row r="762" spans="7:7" ht="15.75" customHeight="1">
      <c r="G762" s="193"/>
    </row>
    <row r="763" spans="7:7" ht="15.75" customHeight="1">
      <c r="G763" s="193"/>
    </row>
    <row r="764" spans="7:7" ht="15.75" customHeight="1">
      <c r="G764" s="193"/>
    </row>
    <row r="765" spans="7:7" ht="15.75" customHeight="1">
      <c r="G765" s="193"/>
    </row>
    <row r="766" spans="7:7" ht="15.75" customHeight="1">
      <c r="G766" s="193"/>
    </row>
    <row r="767" spans="7:7" ht="15.75" customHeight="1">
      <c r="G767" s="193"/>
    </row>
    <row r="768" spans="7:7" ht="15.75" customHeight="1">
      <c r="G768" s="193"/>
    </row>
    <row r="769" spans="7:7" ht="15.75" customHeight="1">
      <c r="G769" s="193"/>
    </row>
    <row r="770" spans="7:7" ht="15.75" customHeight="1">
      <c r="G770" s="193"/>
    </row>
    <row r="771" spans="7:7" ht="15.75" customHeight="1">
      <c r="G771" s="193"/>
    </row>
    <row r="772" spans="7:7" ht="15.75" customHeight="1">
      <c r="G772" s="193"/>
    </row>
    <row r="773" spans="7:7" ht="15.75" customHeight="1">
      <c r="G773" s="193"/>
    </row>
    <row r="774" spans="7:7" ht="15.75" customHeight="1">
      <c r="G774" s="193"/>
    </row>
    <row r="775" spans="7:7" ht="15.75" customHeight="1">
      <c r="G775" s="193"/>
    </row>
    <row r="776" spans="7:7" ht="15.75" customHeight="1">
      <c r="G776" s="193"/>
    </row>
    <row r="777" spans="7:7" ht="15.75" customHeight="1">
      <c r="G777" s="193"/>
    </row>
    <row r="778" spans="7:7" ht="15.75" customHeight="1">
      <c r="G778" s="193"/>
    </row>
    <row r="779" spans="7:7" ht="15.75" customHeight="1">
      <c r="G779" s="193"/>
    </row>
    <row r="780" spans="7:7" ht="15.75" customHeight="1">
      <c r="G780" s="193"/>
    </row>
    <row r="781" spans="7:7" ht="15.75" customHeight="1">
      <c r="G781" s="193"/>
    </row>
    <row r="782" spans="7:7" ht="15.75" customHeight="1">
      <c r="G782" s="193"/>
    </row>
    <row r="783" spans="7:7" ht="15.75" customHeight="1">
      <c r="G783" s="193"/>
    </row>
    <row r="784" spans="7:7" ht="15.75" customHeight="1">
      <c r="G784" s="193"/>
    </row>
    <row r="785" spans="7:7" ht="15.75" customHeight="1">
      <c r="G785" s="193"/>
    </row>
    <row r="786" spans="7:7" ht="15.75" customHeight="1">
      <c r="G786" s="193"/>
    </row>
    <row r="787" spans="7:7" ht="15.75" customHeight="1">
      <c r="G787" s="193"/>
    </row>
    <row r="788" spans="7:7" ht="15.75" customHeight="1">
      <c r="G788" s="193"/>
    </row>
    <row r="789" spans="7:7" ht="15.75" customHeight="1">
      <c r="G789" s="193"/>
    </row>
    <row r="790" spans="7:7" ht="15.75" customHeight="1">
      <c r="G790" s="193"/>
    </row>
    <row r="791" spans="7:7" ht="15.75" customHeight="1">
      <c r="G791" s="193"/>
    </row>
    <row r="792" spans="7:7" ht="15.75" customHeight="1">
      <c r="G792" s="193"/>
    </row>
    <row r="793" spans="7:7" ht="15.75" customHeight="1">
      <c r="G793" s="193"/>
    </row>
    <row r="794" spans="7:7" ht="15.75" customHeight="1">
      <c r="G794" s="193"/>
    </row>
    <row r="795" spans="7:7" ht="15.75" customHeight="1">
      <c r="G795" s="193"/>
    </row>
    <row r="796" spans="7:7" ht="15.75" customHeight="1">
      <c r="G796" s="193"/>
    </row>
    <row r="797" spans="7:7" ht="15.75" customHeight="1">
      <c r="G797" s="193"/>
    </row>
    <row r="798" spans="7:7" ht="15.75" customHeight="1">
      <c r="G798" s="193"/>
    </row>
    <row r="799" spans="7:7" ht="15.75" customHeight="1">
      <c r="G799" s="193"/>
    </row>
    <row r="800" spans="7:7" ht="15.75" customHeight="1">
      <c r="G800" s="193"/>
    </row>
    <row r="801" spans="7:7" ht="15.75" customHeight="1">
      <c r="G801" s="193"/>
    </row>
    <row r="802" spans="7:7" ht="15.75" customHeight="1">
      <c r="G802" s="193"/>
    </row>
    <row r="803" spans="7:7" ht="15.75" customHeight="1">
      <c r="G803" s="193"/>
    </row>
    <row r="804" spans="7:7" ht="15.75" customHeight="1">
      <c r="G804" s="193"/>
    </row>
    <row r="805" spans="7:7" ht="15.75" customHeight="1">
      <c r="G805" s="193"/>
    </row>
    <row r="806" spans="7:7" ht="15.75" customHeight="1">
      <c r="G806" s="193"/>
    </row>
    <row r="807" spans="7:7" ht="15.75" customHeight="1">
      <c r="G807" s="193"/>
    </row>
    <row r="808" spans="7:7" ht="15.75" customHeight="1">
      <c r="G808" s="193"/>
    </row>
    <row r="809" spans="7:7" ht="15.75" customHeight="1">
      <c r="G809" s="193"/>
    </row>
    <row r="810" spans="7:7" ht="15.75" customHeight="1">
      <c r="G810" s="193"/>
    </row>
    <row r="811" spans="7:7" ht="15.75" customHeight="1">
      <c r="G811" s="193"/>
    </row>
    <row r="812" spans="7:7" ht="15.75" customHeight="1">
      <c r="G812" s="193"/>
    </row>
    <row r="813" spans="7:7" ht="15.75" customHeight="1">
      <c r="G813" s="193"/>
    </row>
    <row r="814" spans="7:7" ht="15.75" customHeight="1">
      <c r="G814" s="193"/>
    </row>
    <row r="815" spans="7:7" ht="15.75" customHeight="1">
      <c r="G815" s="193"/>
    </row>
    <row r="816" spans="7:7" ht="15.75" customHeight="1">
      <c r="G816" s="193"/>
    </row>
    <row r="817" spans="7:7" ht="15.75" customHeight="1">
      <c r="G817" s="193"/>
    </row>
    <row r="818" spans="7:7" ht="15.75" customHeight="1">
      <c r="G818" s="193"/>
    </row>
    <row r="819" spans="7:7" ht="15.75" customHeight="1">
      <c r="G819" s="193"/>
    </row>
    <row r="820" spans="7:7" ht="15.75" customHeight="1">
      <c r="G820" s="193"/>
    </row>
    <row r="821" spans="7:7" ht="15.75" customHeight="1">
      <c r="G821" s="193"/>
    </row>
    <row r="822" spans="7:7" ht="15.75" customHeight="1">
      <c r="G822" s="193"/>
    </row>
    <row r="823" spans="7:7" ht="15.75" customHeight="1">
      <c r="G823" s="193"/>
    </row>
    <row r="824" spans="7:7" ht="15.75" customHeight="1">
      <c r="G824" s="193"/>
    </row>
    <row r="825" spans="7:7" ht="15.75" customHeight="1">
      <c r="G825" s="193"/>
    </row>
    <row r="826" spans="7:7" ht="15.75" customHeight="1">
      <c r="G826" s="193"/>
    </row>
    <row r="827" spans="7:7" ht="15.75" customHeight="1">
      <c r="G827" s="193"/>
    </row>
    <row r="828" spans="7:7" ht="15.75" customHeight="1">
      <c r="G828" s="193"/>
    </row>
    <row r="829" spans="7:7" ht="15.75" customHeight="1">
      <c r="G829" s="193"/>
    </row>
    <row r="830" spans="7:7" ht="15.75" customHeight="1">
      <c r="G830" s="193"/>
    </row>
    <row r="831" spans="7:7" ht="15.75" customHeight="1">
      <c r="G831" s="193"/>
    </row>
    <row r="832" spans="7:7" ht="15.75" customHeight="1">
      <c r="G832" s="193"/>
    </row>
    <row r="833" spans="7:7" ht="15.75" customHeight="1">
      <c r="G833" s="193"/>
    </row>
    <row r="834" spans="7:7" ht="15.75" customHeight="1">
      <c r="G834" s="193"/>
    </row>
    <row r="835" spans="7:7" ht="15.75" customHeight="1">
      <c r="G835" s="193"/>
    </row>
    <row r="836" spans="7:7" ht="15.75" customHeight="1">
      <c r="G836" s="193"/>
    </row>
    <row r="837" spans="7:7" ht="15.75" customHeight="1">
      <c r="G837" s="193"/>
    </row>
    <row r="838" spans="7:7" ht="15.75" customHeight="1">
      <c r="G838" s="193"/>
    </row>
    <row r="839" spans="7:7" ht="15.75" customHeight="1">
      <c r="G839" s="193"/>
    </row>
    <row r="840" spans="7:7" ht="15.75" customHeight="1">
      <c r="G840" s="193"/>
    </row>
    <row r="841" spans="7:7" ht="15.75" customHeight="1">
      <c r="G841" s="193"/>
    </row>
    <row r="842" spans="7:7" ht="15.75" customHeight="1">
      <c r="G842" s="193"/>
    </row>
    <row r="843" spans="7:7" ht="15.75" customHeight="1">
      <c r="G843" s="193"/>
    </row>
    <row r="844" spans="7:7" ht="15.75" customHeight="1">
      <c r="G844" s="193"/>
    </row>
    <row r="845" spans="7:7" ht="15.75" customHeight="1">
      <c r="G845" s="193"/>
    </row>
    <row r="846" spans="7:7" ht="15.75" customHeight="1">
      <c r="G846" s="193"/>
    </row>
    <row r="847" spans="7:7" ht="15.75" customHeight="1">
      <c r="G847" s="193"/>
    </row>
    <row r="848" spans="7:7" ht="15.75" customHeight="1">
      <c r="G848" s="193"/>
    </row>
    <row r="849" spans="7:7" ht="15.75" customHeight="1">
      <c r="G849" s="193"/>
    </row>
    <row r="850" spans="7:7" ht="15.75" customHeight="1">
      <c r="G850" s="193"/>
    </row>
    <row r="851" spans="7:7" ht="15.75" customHeight="1">
      <c r="G851" s="193"/>
    </row>
    <row r="852" spans="7:7" ht="15.75" customHeight="1">
      <c r="G852" s="193"/>
    </row>
    <row r="853" spans="7:7" ht="15.75" customHeight="1">
      <c r="G853" s="193"/>
    </row>
    <row r="854" spans="7:7" ht="15.75" customHeight="1">
      <c r="G854" s="193"/>
    </row>
    <row r="855" spans="7:7" ht="15.75" customHeight="1">
      <c r="G855" s="193"/>
    </row>
    <row r="856" spans="7:7" ht="15.75" customHeight="1">
      <c r="G856" s="193"/>
    </row>
    <row r="857" spans="7:7" ht="15.75" customHeight="1">
      <c r="G857" s="193"/>
    </row>
    <row r="858" spans="7:7" ht="15.75" customHeight="1">
      <c r="G858" s="193"/>
    </row>
    <row r="859" spans="7:7" ht="15.75" customHeight="1">
      <c r="G859" s="193"/>
    </row>
    <row r="860" spans="7:7" ht="15.75" customHeight="1">
      <c r="G860" s="193"/>
    </row>
    <row r="861" spans="7:7" ht="15.75" customHeight="1">
      <c r="G861" s="193"/>
    </row>
    <row r="862" spans="7:7" ht="15.75" customHeight="1">
      <c r="G862" s="193"/>
    </row>
    <row r="863" spans="7:7" ht="15.75" customHeight="1">
      <c r="G863" s="193"/>
    </row>
    <row r="864" spans="7:7" ht="15.75" customHeight="1">
      <c r="G864" s="193"/>
    </row>
    <row r="865" spans="7:7" ht="15.75" customHeight="1">
      <c r="G865" s="193"/>
    </row>
    <row r="866" spans="7:7" ht="15.75" customHeight="1">
      <c r="G866" s="193"/>
    </row>
    <row r="867" spans="7:7" ht="15.75" customHeight="1">
      <c r="G867" s="193"/>
    </row>
    <row r="868" spans="7:7" ht="15.75" customHeight="1">
      <c r="G868" s="193"/>
    </row>
    <row r="869" spans="7:7" ht="15.75" customHeight="1">
      <c r="G869" s="193"/>
    </row>
    <row r="870" spans="7:7" ht="15.75" customHeight="1">
      <c r="G870" s="193"/>
    </row>
    <row r="871" spans="7:7" ht="15.75" customHeight="1">
      <c r="G871" s="193"/>
    </row>
    <row r="872" spans="7:7" ht="15.75" customHeight="1">
      <c r="G872" s="193"/>
    </row>
    <row r="873" spans="7:7" ht="15.75" customHeight="1">
      <c r="G873" s="193"/>
    </row>
    <row r="874" spans="7:7" ht="15.75" customHeight="1">
      <c r="G874" s="193"/>
    </row>
    <row r="875" spans="7:7" ht="15.75" customHeight="1">
      <c r="G875" s="193"/>
    </row>
    <row r="876" spans="7:7" ht="15.75" customHeight="1">
      <c r="G876" s="193"/>
    </row>
    <row r="877" spans="7:7" ht="15.75" customHeight="1">
      <c r="G877" s="193"/>
    </row>
    <row r="878" spans="7:7" ht="15.75" customHeight="1">
      <c r="G878" s="193"/>
    </row>
    <row r="879" spans="7:7" ht="15.75" customHeight="1">
      <c r="G879" s="193"/>
    </row>
    <row r="880" spans="7:7" ht="15.75" customHeight="1">
      <c r="G880" s="193"/>
    </row>
    <row r="881" spans="7:7" ht="15.75" customHeight="1">
      <c r="G881" s="193"/>
    </row>
    <row r="882" spans="7:7" ht="15.75" customHeight="1">
      <c r="G882" s="193"/>
    </row>
    <row r="883" spans="7:7" ht="15.75" customHeight="1">
      <c r="G883" s="193"/>
    </row>
    <row r="884" spans="7:7" ht="15.75" customHeight="1">
      <c r="G884" s="193"/>
    </row>
    <row r="885" spans="7:7" ht="15.75" customHeight="1">
      <c r="G885" s="193"/>
    </row>
    <row r="886" spans="7:7" ht="15.75" customHeight="1">
      <c r="G886" s="193"/>
    </row>
    <row r="887" spans="7:7" ht="15.75" customHeight="1">
      <c r="G887" s="193"/>
    </row>
    <row r="888" spans="7:7" ht="15.75" customHeight="1">
      <c r="G888" s="193"/>
    </row>
    <row r="889" spans="7:7" ht="15.75" customHeight="1">
      <c r="G889" s="193"/>
    </row>
    <row r="890" spans="7:7" ht="15.75" customHeight="1">
      <c r="G890" s="193"/>
    </row>
    <row r="891" spans="7:7" ht="15.75" customHeight="1">
      <c r="G891" s="193"/>
    </row>
    <row r="892" spans="7:7" ht="15.75" customHeight="1">
      <c r="G892" s="193"/>
    </row>
    <row r="893" spans="7:7" ht="15.75" customHeight="1">
      <c r="G893" s="193"/>
    </row>
    <row r="894" spans="7:7" ht="15.75" customHeight="1">
      <c r="G894" s="193"/>
    </row>
    <row r="895" spans="7:7" ht="15.75" customHeight="1">
      <c r="G895" s="193"/>
    </row>
    <row r="896" spans="7:7" ht="15.75" customHeight="1">
      <c r="G896" s="193"/>
    </row>
    <row r="897" spans="7:7" ht="15.75" customHeight="1">
      <c r="G897" s="193"/>
    </row>
    <row r="898" spans="7:7" ht="15.75" customHeight="1">
      <c r="G898" s="193"/>
    </row>
    <row r="899" spans="7:7" ht="15.75" customHeight="1">
      <c r="G899" s="193"/>
    </row>
    <row r="900" spans="7:7" ht="15.75" customHeight="1">
      <c r="G900" s="193"/>
    </row>
    <row r="901" spans="7:7" ht="15.75" customHeight="1">
      <c r="G901" s="193"/>
    </row>
    <row r="902" spans="7:7" ht="15.75" customHeight="1">
      <c r="G902" s="193"/>
    </row>
    <row r="903" spans="7:7" ht="15.75" customHeight="1">
      <c r="G903" s="193"/>
    </row>
    <row r="904" spans="7:7" ht="15.75" customHeight="1">
      <c r="G904" s="193"/>
    </row>
    <row r="905" spans="7:7" ht="15.75" customHeight="1">
      <c r="G905" s="193"/>
    </row>
    <row r="906" spans="7:7" ht="15.75" customHeight="1">
      <c r="G906" s="193"/>
    </row>
    <row r="907" spans="7:7" ht="15.75" customHeight="1">
      <c r="G907" s="193"/>
    </row>
    <row r="908" spans="7:7" ht="15.75" customHeight="1">
      <c r="G908" s="193"/>
    </row>
    <row r="909" spans="7:7" ht="15.75" customHeight="1">
      <c r="G909" s="193"/>
    </row>
    <row r="910" spans="7:7" ht="15.75" customHeight="1">
      <c r="G910" s="193"/>
    </row>
    <row r="911" spans="7:7" ht="15.75" customHeight="1">
      <c r="G911" s="193"/>
    </row>
    <row r="912" spans="7:7" ht="15.75" customHeight="1">
      <c r="G912" s="193"/>
    </row>
    <row r="913" spans="7:7" ht="15.75" customHeight="1">
      <c r="G913" s="193"/>
    </row>
    <row r="914" spans="7:7" ht="15.75" customHeight="1">
      <c r="G914" s="193"/>
    </row>
    <row r="915" spans="7:7" ht="15.75" customHeight="1">
      <c r="G915" s="193"/>
    </row>
    <row r="916" spans="7:7" ht="15.75" customHeight="1">
      <c r="G916" s="193"/>
    </row>
    <row r="917" spans="7:7" ht="15.75" customHeight="1">
      <c r="G917" s="193"/>
    </row>
    <row r="918" spans="7:7" ht="15.75" customHeight="1">
      <c r="G918" s="193"/>
    </row>
    <row r="919" spans="7:7" ht="15.75" customHeight="1">
      <c r="G919" s="193"/>
    </row>
    <row r="920" spans="7:7" ht="15.75" customHeight="1">
      <c r="G920" s="193"/>
    </row>
    <row r="921" spans="7:7" ht="15.75" customHeight="1">
      <c r="G921" s="193"/>
    </row>
    <row r="922" spans="7:7" ht="15.75" customHeight="1">
      <c r="G922" s="193"/>
    </row>
    <row r="923" spans="7:7" ht="15.75" customHeight="1">
      <c r="G923" s="193"/>
    </row>
    <row r="924" spans="7:7" ht="15.75" customHeight="1">
      <c r="G924" s="193"/>
    </row>
    <row r="925" spans="7:7" ht="15.75" customHeight="1">
      <c r="G925" s="193"/>
    </row>
    <row r="926" spans="7:7" ht="15.75" customHeight="1">
      <c r="G926" s="193"/>
    </row>
    <row r="927" spans="7:7" ht="15.75" customHeight="1">
      <c r="G927" s="193"/>
    </row>
    <row r="928" spans="7:7" ht="15.75" customHeight="1">
      <c r="G928" s="193"/>
    </row>
    <row r="929" spans="7:7" ht="15.75" customHeight="1">
      <c r="G929" s="193"/>
    </row>
    <row r="930" spans="7:7" ht="15.75" customHeight="1">
      <c r="G930" s="193"/>
    </row>
    <row r="931" spans="7:7" ht="15.75" customHeight="1">
      <c r="G931" s="193"/>
    </row>
    <row r="932" spans="7:7" ht="15.75" customHeight="1">
      <c r="G932" s="193"/>
    </row>
    <row r="933" spans="7:7" ht="15.75" customHeight="1">
      <c r="G933" s="193"/>
    </row>
    <row r="934" spans="7:7" ht="15.75" customHeight="1">
      <c r="G934" s="193"/>
    </row>
    <row r="935" spans="7:7" ht="15.75" customHeight="1">
      <c r="G935" s="193"/>
    </row>
    <row r="936" spans="7:7" ht="15.75" customHeight="1">
      <c r="G936" s="193"/>
    </row>
    <row r="937" spans="7:7" ht="15.75" customHeight="1">
      <c r="G937" s="193"/>
    </row>
    <row r="938" spans="7:7" ht="15.75" customHeight="1">
      <c r="G938" s="193"/>
    </row>
    <row r="939" spans="7:7" ht="15.75" customHeight="1">
      <c r="G939" s="193"/>
    </row>
    <row r="940" spans="7:7" ht="15.75" customHeight="1">
      <c r="G940" s="193"/>
    </row>
    <row r="941" spans="7:7" ht="15.75" customHeight="1">
      <c r="G941" s="193"/>
    </row>
    <row r="942" spans="7:7" ht="15.75" customHeight="1">
      <c r="G942" s="193"/>
    </row>
    <row r="943" spans="7:7" ht="15.75" customHeight="1">
      <c r="G943" s="193"/>
    </row>
    <row r="944" spans="7:7" ht="15.75" customHeight="1">
      <c r="G944" s="193"/>
    </row>
    <row r="945" spans="7:7" ht="15.75" customHeight="1">
      <c r="G945" s="193"/>
    </row>
    <row r="946" spans="7:7" ht="15.75" customHeight="1">
      <c r="G946" s="193"/>
    </row>
    <row r="947" spans="7:7" ht="15.75" customHeight="1">
      <c r="G947" s="193"/>
    </row>
    <row r="948" spans="7:7" ht="15.75" customHeight="1">
      <c r="G948" s="193"/>
    </row>
    <row r="949" spans="7:7" ht="15.75" customHeight="1">
      <c r="G949" s="193"/>
    </row>
    <row r="950" spans="7:7" ht="15.75" customHeight="1">
      <c r="G950" s="193"/>
    </row>
    <row r="951" spans="7:7" ht="15.75" customHeight="1">
      <c r="G951" s="193"/>
    </row>
    <row r="952" spans="7:7" ht="15.75" customHeight="1">
      <c r="G952" s="193"/>
    </row>
    <row r="953" spans="7:7" ht="15.75" customHeight="1">
      <c r="G953" s="193"/>
    </row>
    <row r="954" spans="7:7" ht="15.75" customHeight="1">
      <c r="G954" s="193"/>
    </row>
    <row r="955" spans="7:7" ht="15.75" customHeight="1">
      <c r="G955" s="193"/>
    </row>
    <row r="956" spans="7:7" ht="15.75" customHeight="1">
      <c r="G956" s="193"/>
    </row>
    <row r="957" spans="7:7" ht="15.75" customHeight="1">
      <c r="G957" s="193"/>
    </row>
    <row r="958" spans="7:7" ht="15.75" customHeight="1">
      <c r="G958" s="193"/>
    </row>
    <row r="959" spans="7:7" ht="15.75" customHeight="1">
      <c r="G959" s="193"/>
    </row>
    <row r="960" spans="7:7" ht="15.75" customHeight="1">
      <c r="G960" s="193"/>
    </row>
    <row r="961" spans="7:7" ht="15.75" customHeight="1">
      <c r="G961" s="193"/>
    </row>
    <row r="962" spans="7:7" ht="15.75" customHeight="1">
      <c r="G962" s="193"/>
    </row>
    <row r="963" spans="7:7" ht="15.75" customHeight="1">
      <c r="G963" s="193"/>
    </row>
    <row r="964" spans="7:7" ht="15.75" customHeight="1">
      <c r="G964" s="193"/>
    </row>
    <row r="965" spans="7:7" ht="15.75" customHeight="1">
      <c r="G965" s="193"/>
    </row>
    <row r="966" spans="7:7" ht="15.75" customHeight="1">
      <c r="G966" s="193"/>
    </row>
    <row r="967" spans="7:7" ht="15.75" customHeight="1">
      <c r="G967" s="193"/>
    </row>
    <row r="968" spans="7:7" ht="15.75" customHeight="1">
      <c r="G968" s="193"/>
    </row>
    <row r="969" spans="7:7" ht="15.75" customHeight="1">
      <c r="G969" s="193"/>
    </row>
    <row r="970" spans="7:7" ht="15.75" customHeight="1">
      <c r="G970" s="193"/>
    </row>
    <row r="971" spans="7:7" ht="15.75" customHeight="1">
      <c r="G971" s="193"/>
    </row>
    <row r="972" spans="7:7" ht="15.75" customHeight="1">
      <c r="G972" s="193"/>
    </row>
    <row r="973" spans="7:7" ht="15.75" customHeight="1">
      <c r="G973" s="193"/>
    </row>
    <row r="974" spans="7:7" ht="15.75" customHeight="1">
      <c r="G974" s="193"/>
    </row>
    <row r="975" spans="7:7" ht="15.75" customHeight="1">
      <c r="G975" s="193"/>
    </row>
    <row r="976" spans="7:7" ht="15.75" customHeight="1">
      <c r="G976" s="193"/>
    </row>
    <row r="977" spans="7:7" ht="15.75" customHeight="1">
      <c r="G977" s="193"/>
    </row>
    <row r="978" spans="7:7" ht="15.75" customHeight="1">
      <c r="G978" s="193"/>
    </row>
    <row r="979" spans="7:7" ht="15.75" customHeight="1">
      <c r="G979" s="193"/>
    </row>
    <row r="980" spans="7:7" ht="15.75" customHeight="1">
      <c r="G980" s="193"/>
    </row>
    <row r="981" spans="7:7" ht="15.75" customHeight="1">
      <c r="G981" s="193"/>
    </row>
    <row r="982" spans="7:7" ht="15.75" customHeight="1">
      <c r="G982" s="193"/>
    </row>
    <row r="983" spans="7:7" ht="15.75" customHeight="1">
      <c r="G983" s="193"/>
    </row>
    <row r="984" spans="7:7" ht="15.75" customHeight="1">
      <c r="G984" s="193"/>
    </row>
    <row r="985" spans="7:7" ht="15.75" customHeight="1">
      <c r="G985" s="193"/>
    </row>
    <row r="986" spans="7:7" ht="15.75" customHeight="1">
      <c r="G986" s="193"/>
    </row>
    <row r="987" spans="7:7" ht="15.75" customHeight="1">
      <c r="G987" s="193"/>
    </row>
    <row r="988" spans="7:7" ht="15.75" customHeight="1">
      <c r="G988" s="193"/>
    </row>
    <row r="989" spans="7:7" ht="15.75" customHeight="1">
      <c r="G989" s="193"/>
    </row>
    <row r="990" spans="7:7" ht="15.75" customHeight="1">
      <c r="G990" s="193"/>
    </row>
    <row r="991" spans="7:7" ht="15.75" customHeight="1">
      <c r="G991" s="193"/>
    </row>
    <row r="992" spans="7:7" ht="15.75" customHeight="1">
      <c r="G992" s="193"/>
    </row>
    <row r="993" spans="7:7" ht="15.75" customHeight="1">
      <c r="G993" s="193"/>
    </row>
    <row r="994" spans="7:7" ht="15.75" customHeight="1">
      <c r="G994" s="193"/>
    </row>
    <row r="995" spans="7:7" ht="15.75" customHeight="1">
      <c r="G995" s="193"/>
    </row>
    <row r="996" spans="7:7" ht="15.75" customHeight="1">
      <c r="G996" s="193"/>
    </row>
    <row r="997" spans="7:7" ht="15.75" customHeight="1">
      <c r="G997" s="193"/>
    </row>
    <row r="998" spans="7:7" ht="15.75" customHeight="1">
      <c r="G998" s="193"/>
    </row>
    <row r="999" spans="7:7" ht="15.75" customHeight="1">
      <c r="G999" s="193"/>
    </row>
    <row r="1000" spans="7:7" ht="15.75" customHeight="1">
      <c r="G1000" s="193"/>
    </row>
    <row r="1001" spans="7:7" ht="15.75" customHeight="1">
      <c r="G1001" s="193"/>
    </row>
    <row r="1002" spans="7:7" ht="15.75" customHeight="1">
      <c r="G1002" s="193"/>
    </row>
    <row r="1003" spans="7:7" ht="15.75" customHeight="1">
      <c r="G1003" s="193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76"/>
  <sheetViews>
    <sheetView workbookViewId="0"/>
  </sheetViews>
  <sheetFormatPr defaultColWidth="12.5703125" defaultRowHeight="15" customHeight="1"/>
  <cols>
    <col min="1" max="1" width="17.7109375" customWidth="1"/>
    <col min="2" max="2" width="5.140625" customWidth="1"/>
    <col min="3" max="4" width="10" customWidth="1"/>
    <col min="5" max="5" width="3.140625" customWidth="1"/>
    <col min="6" max="6" width="9.42578125" customWidth="1"/>
    <col min="7" max="7" width="2.42578125" customWidth="1"/>
    <col min="8" max="8" width="10.42578125" customWidth="1"/>
    <col min="9" max="9" width="1.85546875" customWidth="1"/>
    <col min="10" max="10" width="12.28515625" customWidth="1"/>
    <col min="11" max="11" width="1.7109375" customWidth="1"/>
    <col min="12" max="12" width="11.85546875" customWidth="1"/>
    <col min="13" max="13" width="1.5703125" customWidth="1"/>
    <col min="14" max="14" width="10.85546875" customWidth="1"/>
    <col min="15" max="15" width="1.28515625" customWidth="1"/>
    <col min="16" max="16" width="10.7109375" customWidth="1"/>
    <col min="17" max="17" width="1.42578125" customWidth="1"/>
    <col min="18" max="18" width="12.28515625" customWidth="1"/>
    <col min="19" max="19" width="1.85546875" customWidth="1"/>
    <col min="20" max="20" width="11" customWidth="1"/>
    <col min="21" max="21" width="3.28515625" customWidth="1"/>
    <col min="22" max="22" width="9.140625" customWidth="1"/>
    <col min="23" max="23" width="2.140625" customWidth="1"/>
    <col min="24" max="24" width="9" customWidth="1"/>
    <col min="25" max="25" width="2.85546875" customWidth="1"/>
    <col min="26" max="26" width="14.28515625" customWidth="1"/>
    <col min="27" max="27" width="4.42578125" customWidth="1"/>
  </cols>
  <sheetData>
    <row r="1" spans="1:28" ht="15.75" customHeight="1">
      <c r="A1" s="194" t="s">
        <v>318</v>
      </c>
      <c r="B1" s="195"/>
      <c r="C1" s="196"/>
      <c r="D1" s="197"/>
      <c r="E1" s="195"/>
      <c r="F1" s="198"/>
      <c r="G1" s="195"/>
      <c r="H1" s="199"/>
      <c r="I1" s="4"/>
      <c r="J1" s="200"/>
      <c r="K1" s="4"/>
      <c r="L1" s="200"/>
      <c r="M1" s="4"/>
      <c r="N1" s="200"/>
      <c r="O1" s="31"/>
      <c r="P1" s="200"/>
      <c r="Q1" s="4"/>
      <c r="R1" s="200"/>
      <c r="S1" s="4"/>
      <c r="T1" s="200"/>
      <c r="U1" s="4"/>
      <c r="V1" s="200"/>
      <c r="W1" s="4"/>
      <c r="X1" s="200"/>
      <c r="Y1" s="4"/>
      <c r="Z1" s="4"/>
      <c r="AA1" s="4"/>
      <c r="AB1" s="68"/>
    </row>
    <row r="2" spans="1:28" ht="15.75" customHeight="1">
      <c r="A2" s="4" t="s">
        <v>319</v>
      </c>
      <c r="B2" s="68"/>
      <c r="C2" s="201"/>
      <c r="D2" s="202"/>
      <c r="E2" s="4"/>
      <c r="F2" s="203"/>
      <c r="G2" s="4"/>
      <c r="H2" s="204"/>
      <c r="I2" s="4"/>
      <c r="J2" s="200"/>
      <c r="K2" s="4"/>
      <c r="L2" s="200"/>
      <c r="M2" s="4"/>
      <c r="N2" s="200"/>
      <c r="O2" s="31"/>
      <c r="P2" s="200"/>
      <c r="Q2" s="4"/>
      <c r="R2" s="200"/>
      <c r="S2" s="4"/>
      <c r="T2" s="200"/>
      <c r="U2" s="4"/>
      <c r="V2" s="200"/>
      <c r="W2" s="4"/>
      <c r="X2" s="200"/>
      <c r="Y2" s="4"/>
      <c r="Z2" s="4"/>
      <c r="AA2" s="4"/>
      <c r="AB2" s="68"/>
    </row>
    <row r="3" spans="1:28" ht="15.75" customHeight="1">
      <c r="A3" s="68"/>
      <c r="B3" s="4"/>
      <c r="C3" s="200"/>
      <c r="D3" s="200"/>
      <c r="E3" s="4"/>
      <c r="F3" s="200"/>
      <c r="G3" s="4"/>
      <c r="H3" s="200"/>
      <c r="I3" s="4"/>
      <c r="J3" s="200"/>
      <c r="K3" s="4"/>
      <c r="L3" s="200"/>
      <c r="M3" s="4"/>
      <c r="N3" s="200"/>
      <c r="O3" s="31"/>
      <c r="P3" s="200"/>
      <c r="Q3" s="4"/>
      <c r="R3" s="200"/>
      <c r="S3" s="4"/>
      <c r="T3" s="200"/>
      <c r="U3" s="4"/>
      <c r="V3" s="200"/>
      <c r="W3" s="4"/>
      <c r="X3" s="200"/>
      <c r="Y3" s="4"/>
      <c r="Z3" s="4"/>
      <c r="AA3" s="4"/>
      <c r="AB3" s="68"/>
    </row>
    <row r="4" spans="1:28" ht="15.75" customHeight="1">
      <c r="A4" s="68"/>
      <c r="B4" s="4"/>
      <c r="C4" s="205">
        <f>'Start Here'!M16</f>
        <v>0</v>
      </c>
      <c r="D4" s="205">
        <f>'Start Here'!N17</f>
        <v>0</v>
      </c>
      <c r="E4" s="23"/>
      <c r="F4" s="205">
        <v>2</v>
      </c>
      <c r="G4" s="23"/>
      <c r="H4" s="205">
        <v>3</v>
      </c>
      <c r="I4" s="23"/>
      <c r="J4" s="205">
        <v>4</v>
      </c>
      <c r="K4" s="23"/>
      <c r="L4" s="205">
        <v>4</v>
      </c>
      <c r="M4" s="23"/>
      <c r="N4" s="205">
        <v>4</v>
      </c>
      <c r="O4" s="21"/>
      <c r="P4" s="205">
        <v>5</v>
      </c>
      <c r="Q4" s="23"/>
      <c r="R4" s="205">
        <v>5</v>
      </c>
      <c r="S4" s="23"/>
      <c r="T4" s="205">
        <v>6</v>
      </c>
      <c r="U4" s="23"/>
      <c r="V4" s="205">
        <v>5</v>
      </c>
      <c r="W4" s="23"/>
      <c r="X4" s="205">
        <v>5</v>
      </c>
      <c r="Y4" s="23"/>
      <c r="Z4" s="21">
        <f>SUM(C4:X4)</f>
        <v>43</v>
      </c>
      <c r="AA4" s="4"/>
      <c r="AB4" s="68"/>
    </row>
    <row r="5" spans="1:28" ht="15.75" customHeight="1">
      <c r="A5" s="4"/>
      <c r="B5" s="4"/>
      <c r="C5" s="206" t="s">
        <v>320</v>
      </c>
      <c r="D5" s="206" t="s">
        <v>321</v>
      </c>
      <c r="E5" s="206"/>
      <c r="F5" s="206" t="s">
        <v>322</v>
      </c>
      <c r="G5" s="206"/>
      <c r="H5" s="206" t="s">
        <v>323</v>
      </c>
      <c r="I5" s="206"/>
      <c r="J5" s="206" t="s">
        <v>324</v>
      </c>
      <c r="K5" s="206"/>
      <c r="L5" s="206" t="s">
        <v>325</v>
      </c>
      <c r="M5" s="23"/>
      <c r="N5" s="206" t="s">
        <v>326</v>
      </c>
      <c r="O5" s="206"/>
      <c r="P5" s="206" t="s">
        <v>327</v>
      </c>
      <c r="Q5" s="23"/>
      <c r="R5" s="206" t="s">
        <v>328</v>
      </c>
      <c r="S5" s="206"/>
      <c r="T5" s="206" t="s">
        <v>329</v>
      </c>
      <c r="U5" s="206"/>
      <c r="V5" s="206" t="s">
        <v>330</v>
      </c>
      <c r="W5" s="206"/>
      <c r="X5" s="206" t="s">
        <v>331</v>
      </c>
      <c r="Y5" s="60"/>
      <c r="Z5" s="207" t="s">
        <v>241</v>
      </c>
      <c r="AA5" s="60"/>
      <c r="AB5" s="68"/>
    </row>
    <row r="6" spans="1:28" ht="15.75" customHeight="1">
      <c r="A6" s="60" t="s">
        <v>332</v>
      </c>
      <c r="B6" s="4"/>
      <c r="C6" s="208">
        <f>C4*'Start Here'!$B$14</f>
        <v>0</v>
      </c>
      <c r="D6" s="208">
        <f>D4*'Start Here'!$B$14</f>
        <v>0</v>
      </c>
      <c r="E6" s="208"/>
      <c r="F6" s="208">
        <f>F4*'Start Here'!$B$14</f>
        <v>600000</v>
      </c>
      <c r="G6" s="208"/>
      <c r="H6" s="208">
        <f>H4*'Start Here'!$B$14</f>
        <v>900000</v>
      </c>
      <c r="I6" s="208"/>
      <c r="J6" s="208">
        <f>J4*'Start Here'!$B$14</f>
        <v>1200000</v>
      </c>
      <c r="K6" s="208"/>
      <c r="L6" s="208">
        <f>L4*'Start Here'!$B$14</f>
        <v>1200000</v>
      </c>
      <c r="M6" s="208"/>
      <c r="N6" s="208">
        <f>N4*'Start Here'!$B$14</f>
        <v>1200000</v>
      </c>
      <c r="O6" s="208"/>
      <c r="P6" s="208">
        <f>P4*'Start Here'!$B$14</f>
        <v>1500000</v>
      </c>
      <c r="Q6" s="208"/>
      <c r="R6" s="208">
        <f>R4*'Start Here'!$B$14</f>
        <v>1500000</v>
      </c>
      <c r="S6" s="208"/>
      <c r="T6" s="208">
        <f>T4*'Start Here'!$B$14</f>
        <v>1800000</v>
      </c>
      <c r="U6" s="208"/>
      <c r="V6" s="208">
        <f>V4*'Start Here'!$B$14</f>
        <v>1500000</v>
      </c>
      <c r="W6" s="208"/>
      <c r="X6" s="208">
        <f>X4*'Start Here'!$B$14</f>
        <v>1500000</v>
      </c>
      <c r="Y6" s="179"/>
      <c r="Z6" s="208">
        <f>SUM(C6:X6)</f>
        <v>12900000</v>
      </c>
      <c r="AA6" s="208"/>
      <c r="AB6" s="68"/>
    </row>
    <row r="7" spans="1:28" ht="15.75" customHeight="1">
      <c r="A7" s="60" t="s">
        <v>333</v>
      </c>
      <c r="B7" s="4"/>
      <c r="C7" s="208">
        <f>'Start Here'!B58*30%</f>
        <v>540</v>
      </c>
      <c r="D7" s="208">
        <f>$C$7</f>
        <v>540</v>
      </c>
      <c r="E7" s="179"/>
      <c r="F7" s="208">
        <f>$C$7</f>
        <v>540</v>
      </c>
      <c r="G7" s="179"/>
      <c r="H7" s="208">
        <f>$C$7</f>
        <v>540</v>
      </c>
      <c r="I7" s="179"/>
      <c r="J7" s="208">
        <f>$C$7</f>
        <v>540</v>
      </c>
      <c r="K7" s="179"/>
      <c r="L7" s="208">
        <f>$C$7</f>
        <v>540</v>
      </c>
      <c r="M7" s="179"/>
      <c r="N7" s="208">
        <f>$C$7</f>
        <v>540</v>
      </c>
      <c r="O7" s="208"/>
      <c r="P7" s="208">
        <f>$C$7</f>
        <v>540</v>
      </c>
      <c r="Q7" s="179"/>
      <c r="R7" s="208">
        <f>$C$7</f>
        <v>540</v>
      </c>
      <c r="S7" s="179"/>
      <c r="T7" s="208">
        <f>$C$7</f>
        <v>540</v>
      </c>
      <c r="U7" s="179"/>
      <c r="V7" s="208">
        <f>$C$7</f>
        <v>540</v>
      </c>
      <c r="W7" s="179"/>
      <c r="X7" s="208">
        <f>$C$7</f>
        <v>540</v>
      </c>
      <c r="Y7" s="179"/>
      <c r="Z7" s="208"/>
      <c r="AA7" s="209"/>
      <c r="AB7" s="68"/>
    </row>
    <row r="8" spans="1:28" ht="15.75" customHeight="1">
      <c r="A8" s="60" t="s">
        <v>334</v>
      </c>
      <c r="B8" s="4"/>
      <c r="C8" s="210">
        <f>SUM(C6:C7)</f>
        <v>540</v>
      </c>
      <c r="D8" s="210">
        <f>SUM(D6)</f>
        <v>0</v>
      </c>
      <c r="E8" s="211"/>
      <c r="F8" s="210">
        <f>SUM(F6)</f>
        <v>600000</v>
      </c>
      <c r="G8" s="211"/>
      <c r="H8" s="210">
        <f>SUM(H6)</f>
        <v>900000</v>
      </c>
      <c r="I8" s="211"/>
      <c r="J8" s="210">
        <f>SUM(J6)</f>
        <v>1200000</v>
      </c>
      <c r="K8" s="211"/>
      <c r="L8" s="210">
        <f>SUM(L6)</f>
        <v>1200000</v>
      </c>
      <c r="M8" s="211"/>
      <c r="N8" s="210">
        <f>SUM(N6)</f>
        <v>1200000</v>
      </c>
      <c r="O8" s="210"/>
      <c r="P8" s="210">
        <f>SUM(P6)</f>
        <v>1500000</v>
      </c>
      <c r="Q8" s="211"/>
      <c r="R8" s="210">
        <f>SUM(R6)</f>
        <v>1500000</v>
      </c>
      <c r="S8" s="211"/>
      <c r="T8" s="210">
        <f>SUM(T6)</f>
        <v>1800000</v>
      </c>
      <c r="U8" s="211"/>
      <c r="V8" s="210">
        <f>SUM(V6)</f>
        <v>1500000</v>
      </c>
      <c r="W8" s="211"/>
      <c r="X8" s="210">
        <f>SUM(X6)</f>
        <v>1500000</v>
      </c>
      <c r="Y8" s="210"/>
      <c r="Z8" s="210">
        <f>SUM(Z6)</f>
        <v>12900000</v>
      </c>
      <c r="AA8" s="212"/>
      <c r="AB8" s="68"/>
    </row>
    <row r="9" spans="1:28" ht="15.75" customHeight="1">
      <c r="A9" s="60" t="s">
        <v>170</v>
      </c>
      <c r="B9" s="4"/>
      <c r="C9" s="208">
        <f>C8*'Start Here'!$B$20</f>
        <v>14.309999999999999</v>
      </c>
      <c r="D9" s="208">
        <f>D8*'Start Here'!$B$20</f>
        <v>0</v>
      </c>
      <c r="E9" s="179"/>
      <c r="F9" s="208">
        <f>F8*'Start Here'!$B$20</f>
        <v>15900</v>
      </c>
      <c r="G9" s="179"/>
      <c r="H9" s="208">
        <f>H8*'Start Here'!$B$20</f>
        <v>23850</v>
      </c>
      <c r="I9" s="179"/>
      <c r="J9" s="208">
        <f>J8*'Start Here'!$B$20</f>
        <v>31800</v>
      </c>
      <c r="K9" s="179"/>
      <c r="L9" s="208">
        <f>L8*'Start Here'!$B$20</f>
        <v>31800</v>
      </c>
      <c r="M9" s="179"/>
      <c r="N9" s="208">
        <f>N8*'Start Here'!$B$20</f>
        <v>31800</v>
      </c>
      <c r="O9" s="208"/>
      <c r="P9" s="208">
        <f>P8*'Start Here'!$B$20</f>
        <v>39750</v>
      </c>
      <c r="Q9" s="179"/>
      <c r="R9" s="208">
        <f>R8*'Start Here'!$B$20</f>
        <v>39750</v>
      </c>
      <c r="S9" s="179"/>
      <c r="T9" s="208">
        <f>T8*'Start Here'!$B$20</f>
        <v>47700</v>
      </c>
      <c r="U9" s="179"/>
      <c r="V9" s="208">
        <f>V8*'Start Here'!$B$20</f>
        <v>39750</v>
      </c>
      <c r="W9" s="179"/>
      <c r="X9" s="208">
        <f>X8*'Start Here'!$B$20</f>
        <v>39750</v>
      </c>
      <c r="Y9" s="179"/>
      <c r="Z9" s="208">
        <f t="shared" ref="Z9:Z10" si="0">SUM(C9:X9)</f>
        <v>341864.31</v>
      </c>
      <c r="AA9" s="204"/>
      <c r="AB9" s="68"/>
    </row>
    <row r="10" spans="1:28" ht="15.75" customHeight="1">
      <c r="A10" s="60"/>
      <c r="B10" s="4"/>
      <c r="C10" s="179">
        <f t="shared" ref="C10:D10" si="1">C9+C7</f>
        <v>554.30999999999995</v>
      </c>
      <c r="D10" s="179">
        <f t="shared" si="1"/>
        <v>540</v>
      </c>
      <c r="E10" s="179"/>
      <c r="F10" s="179">
        <f>F9+F7</f>
        <v>16440</v>
      </c>
      <c r="G10" s="179"/>
      <c r="H10" s="179">
        <f>H9+H7</f>
        <v>24390</v>
      </c>
      <c r="I10" s="179"/>
      <c r="J10" s="179">
        <f>J9+J7</f>
        <v>32340</v>
      </c>
      <c r="K10" s="179"/>
      <c r="L10" s="179">
        <f>L9+L7</f>
        <v>32340</v>
      </c>
      <c r="M10" s="179"/>
      <c r="N10" s="179">
        <f>N9+N7</f>
        <v>32340</v>
      </c>
      <c r="O10" s="179"/>
      <c r="P10" s="179">
        <f>P9+P7</f>
        <v>40290</v>
      </c>
      <c r="Q10" s="179"/>
      <c r="R10" s="179">
        <f>R9+R7</f>
        <v>40290</v>
      </c>
      <c r="S10" s="179"/>
      <c r="T10" s="179">
        <f>T9+T7</f>
        <v>48240</v>
      </c>
      <c r="U10" s="179"/>
      <c r="V10" s="179">
        <f>V9+V7</f>
        <v>40290</v>
      </c>
      <c r="W10" s="179"/>
      <c r="X10" s="179">
        <f>X9+X7</f>
        <v>40290</v>
      </c>
      <c r="Y10" s="179"/>
      <c r="Z10" s="208">
        <f t="shared" si="0"/>
        <v>348344.31</v>
      </c>
      <c r="AA10" s="4"/>
      <c r="AB10" s="68"/>
    </row>
    <row r="11" spans="1:28" ht="15.75" customHeight="1">
      <c r="A11" s="60"/>
      <c r="B11" s="4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208"/>
      <c r="AA11" s="4"/>
      <c r="AB11" s="68"/>
    </row>
    <row r="12" spans="1:28" ht="15.75" customHeight="1">
      <c r="A12" s="213" t="s">
        <v>335</v>
      </c>
      <c r="B12" s="4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208"/>
      <c r="AA12" s="4"/>
      <c r="AB12" s="68"/>
    </row>
    <row r="13" spans="1:28" ht="15.75" customHeight="1">
      <c r="A13" s="60" t="s">
        <v>336</v>
      </c>
      <c r="B13" s="4"/>
      <c r="C13" s="179">
        <f>C9*'Start Here'!$B$28</f>
        <v>0.85859999999999992</v>
      </c>
      <c r="D13" s="179">
        <f>D9*'Start Here'!$B$28</f>
        <v>0</v>
      </c>
      <c r="E13" s="179"/>
      <c r="F13" s="179">
        <f>F9*'Start Here'!$B$28</f>
        <v>954</v>
      </c>
      <c r="G13" s="179"/>
      <c r="H13" s="179">
        <f>H9*'Start Here'!$B$28</f>
        <v>1431</v>
      </c>
      <c r="I13" s="179"/>
      <c r="J13" s="179">
        <f>J9*'Start Here'!$B$28</f>
        <v>1908</v>
      </c>
      <c r="K13" s="179"/>
      <c r="L13" s="179">
        <f>L9*'Start Here'!$B$28</f>
        <v>1908</v>
      </c>
      <c r="M13" s="179"/>
      <c r="N13" s="179">
        <f>N9*'Start Here'!$B$28</f>
        <v>1908</v>
      </c>
      <c r="O13" s="179"/>
      <c r="P13" s="179">
        <f>P9*'Start Here'!$B$28</f>
        <v>2385</v>
      </c>
      <c r="Q13" s="179"/>
      <c r="R13" s="179">
        <f>R9*'Start Here'!$B$28</f>
        <v>2385</v>
      </c>
      <c r="S13" s="179"/>
      <c r="T13" s="179">
        <f>T9*'Start Here'!$B$28</f>
        <v>2862</v>
      </c>
      <c r="U13" s="179"/>
      <c r="V13" s="179">
        <f>V9*'Start Here'!$B$28</f>
        <v>2385</v>
      </c>
      <c r="W13" s="179"/>
      <c r="X13" s="179">
        <f>X9*'Start Here'!$B$28</f>
        <v>2385</v>
      </c>
      <c r="Y13" s="179"/>
      <c r="Z13" s="208">
        <f>SUM(C13:X13)</f>
        <v>20511.8586</v>
      </c>
      <c r="AA13" s="4"/>
      <c r="AB13" s="68"/>
    </row>
    <row r="14" spans="1:28" ht="15.75" customHeight="1">
      <c r="A14" s="60"/>
      <c r="B14" s="4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208"/>
      <c r="AA14" s="4"/>
      <c r="AB14" s="68"/>
    </row>
    <row r="15" spans="1:28" ht="15.75" customHeight="1">
      <c r="A15" s="60" t="s">
        <v>337</v>
      </c>
      <c r="B15" s="4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208">
        <f t="shared" ref="Z15:Z23" si="2">SUM(C15:X15)</f>
        <v>0</v>
      </c>
      <c r="AA15" s="4"/>
      <c r="AB15" s="68"/>
    </row>
    <row r="16" spans="1:28" ht="15.75" customHeight="1">
      <c r="A16" s="60" t="s">
        <v>338</v>
      </c>
      <c r="B16" s="4"/>
      <c r="C16" s="208">
        <v>500</v>
      </c>
      <c r="D16" s="208">
        <v>500</v>
      </c>
      <c r="E16" s="179"/>
      <c r="F16" s="208">
        <f>$D$16</f>
        <v>500</v>
      </c>
      <c r="G16" s="179"/>
      <c r="H16" s="208">
        <v>750</v>
      </c>
      <c r="I16" s="179"/>
      <c r="J16" s="208">
        <f>$H$16</f>
        <v>750</v>
      </c>
      <c r="K16" s="179"/>
      <c r="L16" s="208">
        <f>$H$16</f>
        <v>750</v>
      </c>
      <c r="M16" s="179"/>
      <c r="N16" s="208">
        <f>$H$16</f>
        <v>750</v>
      </c>
      <c r="O16" s="208"/>
      <c r="P16" s="208">
        <f>$H$16</f>
        <v>750</v>
      </c>
      <c r="Q16" s="179"/>
      <c r="R16" s="208">
        <f>$H$16</f>
        <v>750</v>
      </c>
      <c r="S16" s="179"/>
      <c r="T16" s="208">
        <f>$H$16</f>
        <v>750</v>
      </c>
      <c r="U16" s="179"/>
      <c r="V16" s="208">
        <f>$H$16</f>
        <v>750</v>
      </c>
      <c r="W16" s="179"/>
      <c r="X16" s="208">
        <f>$H$16</f>
        <v>750</v>
      </c>
      <c r="Y16" s="179"/>
      <c r="Z16" s="208">
        <f t="shared" si="2"/>
        <v>8250</v>
      </c>
      <c r="AA16" s="4"/>
      <c r="AB16" s="68"/>
    </row>
    <row r="17" spans="1:28" ht="15.75" customHeight="1">
      <c r="A17" s="60" t="s">
        <v>339</v>
      </c>
      <c r="B17" s="4"/>
      <c r="C17" s="208">
        <v>20</v>
      </c>
      <c r="D17" s="208">
        <v>20</v>
      </c>
      <c r="E17" s="179"/>
      <c r="F17" s="208">
        <v>20</v>
      </c>
      <c r="G17" s="179"/>
      <c r="H17" s="208">
        <v>20</v>
      </c>
      <c r="I17" s="179"/>
      <c r="J17" s="208">
        <v>20</v>
      </c>
      <c r="K17" s="179"/>
      <c r="L17" s="208">
        <v>20</v>
      </c>
      <c r="M17" s="179"/>
      <c r="N17" s="208">
        <v>20</v>
      </c>
      <c r="O17" s="208"/>
      <c r="P17" s="208">
        <v>20</v>
      </c>
      <c r="Q17" s="179"/>
      <c r="R17" s="208">
        <v>20</v>
      </c>
      <c r="S17" s="179"/>
      <c r="T17" s="208">
        <v>20</v>
      </c>
      <c r="U17" s="179"/>
      <c r="V17" s="208">
        <v>20</v>
      </c>
      <c r="W17" s="179"/>
      <c r="X17" s="208">
        <v>20</v>
      </c>
      <c r="Y17" s="179"/>
      <c r="Z17" s="208">
        <f t="shared" si="2"/>
        <v>240</v>
      </c>
      <c r="AA17" s="4"/>
      <c r="AB17" s="68"/>
    </row>
    <row r="18" spans="1:28" ht="15.75" customHeight="1">
      <c r="A18" s="60" t="s">
        <v>340</v>
      </c>
      <c r="B18" s="4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208">
        <f t="shared" si="2"/>
        <v>0</v>
      </c>
      <c r="AA18" s="4"/>
      <c r="AB18" s="68"/>
    </row>
    <row r="19" spans="1:28" ht="15.75" customHeight="1">
      <c r="A19" s="60" t="s">
        <v>135</v>
      </c>
      <c r="B19" s="4"/>
      <c r="C19" s="208">
        <f>'Start Here'!B84</f>
        <v>250</v>
      </c>
      <c r="D19" s="208">
        <f>$C$19</f>
        <v>250</v>
      </c>
      <c r="E19" s="179"/>
      <c r="F19" s="208">
        <f>$C$19</f>
        <v>250</v>
      </c>
      <c r="G19" s="179"/>
      <c r="H19" s="208">
        <f>$C$19</f>
        <v>250</v>
      </c>
      <c r="I19" s="179"/>
      <c r="J19" s="208">
        <f>$C$19</f>
        <v>250</v>
      </c>
      <c r="K19" s="179"/>
      <c r="L19" s="208">
        <f>$C$19</f>
        <v>250</v>
      </c>
      <c r="M19" s="179"/>
      <c r="N19" s="208">
        <f>$C$19</f>
        <v>250</v>
      </c>
      <c r="O19" s="208"/>
      <c r="P19" s="208">
        <f>$C$19</f>
        <v>250</v>
      </c>
      <c r="Q19" s="179"/>
      <c r="R19" s="208">
        <f>$C$19</f>
        <v>250</v>
      </c>
      <c r="S19" s="179"/>
      <c r="T19" s="208">
        <f>$C$19</f>
        <v>250</v>
      </c>
      <c r="U19" s="179"/>
      <c r="V19" s="208">
        <f>$C$19</f>
        <v>250</v>
      </c>
      <c r="W19" s="179"/>
      <c r="X19" s="208">
        <f>$C$19</f>
        <v>250</v>
      </c>
      <c r="Y19" s="179"/>
      <c r="Z19" s="208">
        <f t="shared" si="2"/>
        <v>3000</v>
      </c>
      <c r="AA19" s="4"/>
      <c r="AB19" s="68"/>
    </row>
    <row r="20" spans="1:28" ht="15.75" customHeight="1">
      <c r="A20" s="60" t="s">
        <v>137</v>
      </c>
      <c r="B20" s="4"/>
      <c r="C20" s="208" t="str">
        <f>'Start Here'!B85</f>
        <v>100`</v>
      </c>
      <c r="D20" s="208" t="str">
        <f>$C$20</f>
        <v>100`</v>
      </c>
      <c r="E20" s="179"/>
      <c r="F20" s="208" t="str">
        <f>$C$20</f>
        <v>100`</v>
      </c>
      <c r="G20" s="179"/>
      <c r="H20" s="208" t="str">
        <f>$C$20</f>
        <v>100`</v>
      </c>
      <c r="I20" s="179"/>
      <c r="J20" s="208" t="str">
        <f>$C$20</f>
        <v>100`</v>
      </c>
      <c r="K20" s="179"/>
      <c r="L20" s="208" t="str">
        <f>$C$20</f>
        <v>100`</v>
      </c>
      <c r="M20" s="179"/>
      <c r="N20" s="208" t="str">
        <f>$C$20</f>
        <v>100`</v>
      </c>
      <c r="O20" s="208"/>
      <c r="P20" s="208" t="str">
        <f>$C$20</f>
        <v>100`</v>
      </c>
      <c r="Q20" s="179"/>
      <c r="R20" s="208" t="str">
        <f>$C$20</f>
        <v>100`</v>
      </c>
      <c r="S20" s="179"/>
      <c r="T20" s="208" t="str">
        <f>$C$20</f>
        <v>100`</v>
      </c>
      <c r="U20" s="179"/>
      <c r="V20" s="208" t="str">
        <f>$C$20</f>
        <v>100`</v>
      </c>
      <c r="W20" s="179"/>
      <c r="X20" s="208" t="str">
        <f>$C$20</f>
        <v>100`</v>
      </c>
      <c r="Y20" s="179"/>
      <c r="Z20" s="208">
        <f t="shared" si="2"/>
        <v>0</v>
      </c>
      <c r="AA20" s="4"/>
      <c r="AB20" s="68"/>
    </row>
    <row r="21" spans="1:28" ht="15.75" customHeight="1">
      <c r="A21" s="60" t="s">
        <v>139</v>
      </c>
      <c r="B21" s="4"/>
      <c r="C21" s="204">
        <f>'Start Here'!B86</f>
        <v>0</v>
      </c>
      <c r="D21" s="204">
        <f>$C$21</f>
        <v>0</v>
      </c>
      <c r="E21" s="179"/>
      <c r="F21" s="204">
        <f>$C$21</f>
        <v>0</v>
      </c>
      <c r="G21" s="179"/>
      <c r="H21" s="204">
        <f>$C$21</f>
        <v>0</v>
      </c>
      <c r="I21" s="179"/>
      <c r="J21" s="204">
        <f>$C$21</f>
        <v>0</v>
      </c>
      <c r="K21" s="179"/>
      <c r="L21" s="204">
        <f>$C$21</f>
        <v>0</v>
      </c>
      <c r="M21" s="179"/>
      <c r="N21" s="204">
        <f>$C$21</f>
        <v>0</v>
      </c>
      <c r="O21" s="204"/>
      <c r="P21" s="204">
        <f>$C$21</f>
        <v>0</v>
      </c>
      <c r="Q21" s="179"/>
      <c r="R21" s="204">
        <f>$C$21</f>
        <v>0</v>
      </c>
      <c r="S21" s="179"/>
      <c r="T21" s="204">
        <f>$C$21</f>
        <v>0</v>
      </c>
      <c r="U21" s="179"/>
      <c r="V21" s="204">
        <f>$C$21</f>
        <v>0</v>
      </c>
      <c r="W21" s="179"/>
      <c r="X21" s="204">
        <f>$C$21</f>
        <v>0</v>
      </c>
      <c r="Y21" s="179"/>
      <c r="Z21" s="208">
        <f t="shared" si="2"/>
        <v>0</v>
      </c>
      <c r="AA21" s="4"/>
      <c r="AB21" s="68"/>
    </row>
    <row r="22" spans="1:28" ht="15.75" customHeight="1">
      <c r="A22" s="60" t="s">
        <v>140</v>
      </c>
      <c r="B22" s="4"/>
      <c r="C22" s="208">
        <v>100</v>
      </c>
      <c r="D22" s="208">
        <f>$C$22</f>
        <v>100</v>
      </c>
      <c r="E22" s="179"/>
      <c r="F22" s="208">
        <f>'Start Here'!$B$87</f>
        <v>250</v>
      </c>
      <c r="G22" s="179"/>
      <c r="H22" s="208">
        <f>$F$22</f>
        <v>250</v>
      </c>
      <c r="I22" s="179"/>
      <c r="J22" s="208">
        <f>$F$22</f>
        <v>250</v>
      </c>
      <c r="K22" s="179"/>
      <c r="L22" s="208">
        <f>$F$22</f>
        <v>250</v>
      </c>
      <c r="M22" s="179"/>
      <c r="N22" s="208">
        <f>$F$22</f>
        <v>250</v>
      </c>
      <c r="O22" s="208"/>
      <c r="P22" s="208">
        <f>$F$22</f>
        <v>250</v>
      </c>
      <c r="Q22" s="179"/>
      <c r="R22" s="208">
        <f>$F$22</f>
        <v>250</v>
      </c>
      <c r="S22" s="179"/>
      <c r="T22" s="208">
        <f>$F$22</f>
        <v>250</v>
      </c>
      <c r="U22" s="179"/>
      <c r="V22" s="208">
        <f>$F$22</f>
        <v>250</v>
      </c>
      <c r="W22" s="179"/>
      <c r="X22" s="208">
        <f>$F$22</f>
        <v>250</v>
      </c>
      <c r="Y22" s="179"/>
      <c r="Z22" s="208">
        <f t="shared" si="2"/>
        <v>2700</v>
      </c>
      <c r="AA22" s="4"/>
      <c r="AB22" s="68"/>
    </row>
    <row r="23" spans="1:28" ht="15.75" customHeight="1">
      <c r="A23" s="4" t="s">
        <v>341</v>
      </c>
      <c r="B23" s="4"/>
      <c r="C23" s="204">
        <f>'Start Here'!B88</f>
        <v>0</v>
      </c>
      <c r="D23" s="204">
        <f>$C$23</f>
        <v>0</v>
      </c>
      <c r="E23" s="179"/>
      <c r="F23" s="204">
        <f>$C$23</f>
        <v>0</v>
      </c>
      <c r="G23" s="179"/>
      <c r="H23" s="204">
        <f>$C$23</f>
        <v>0</v>
      </c>
      <c r="I23" s="179"/>
      <c r="J23" s="204">
        <f>$C$23</f>
        <v>0</v>
      </c>
      <c r="K23" s="179"/>
      <c r="L23" s="204">
        <f>$C$23</f>
        <v>0</v>
      </c>
      <c r="M23" s="179"/>
      <c r="N23" s="204">
        <f>$C$23</f>
        <v>0</v>
      </c>
      <c r="O23" s="204"/>
      <c r="P23" s="204">
        <f>$C$23</f>
        <v>0</v>
      </c>
      <c r="Q23" s="179"/>
      <c r="R23" s="204">
        <f>$C$23</f>
        <v>0</v>
      </c>
      <c r="S23" s="179"/>
      <c r="T23" s="204">
        <f>$C$23</f>
        <v>0</v>
      </c>
      <c r="U23" s="179"/>
      <c r="V23" s="204">
        <f>$C$23</f>
        <v>0</v>
      </c>
      <c r="W23" s="179"/>
      <c r="X23" s="204">
        <f>$C$23</f>
        <v>0</v>
      </c>
      <c r="Y23" s="179"/>
      <c r="Z23" s="208">
        <f t="shared" si="2"/>
        <v>0</v>
      </c>
      <c r="AA23" s="4"/>
      <c r="AB23" s="68"/>
    </row>
    <row r="24" spans="1:28" ht="15.75" customHeight="1">
      <c r="A24" s="4"/>
      <c r="B24" s="4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4"/>
      <c r="AB24" s="68"/>
    </row>
    <row r="25" spans="1:28" ht="15.75" customHeight="1">
      <c r="A25" s="4" t="s">
        <v>103</v>
      </c>
      <c r="B25" s="4"/>
      <c r="C25" s="208">
        <f>'Start Here'!B62</f>
        <v>75</v>
      </c>
      <c r="D25" s="208">
        <f>$C$25</f>
        <v>75</v>
      </c>
      <c r="E25" s="179"/>
      <c r="F25" s="208">
        <f>$C$25</f>
        <v>75</v>
      </c>
      <c r="G25" s="179"/>
      <c r="H25" s="208">
        <f>$C$25</f>
        <v>75</v>
      </c>
      <c r="I25" s="179"/>
      <c r="J25" s="208">
        <f>$C$25</f>
        <v>75</v>
      </c>
      <c r="K25" s="179"/>
      <c r="L25" s="208">
        <f>$C$25</f>
        <v>75</v>
      </c>
      <c r="M25" s="179"/>
      <c r="N25" s="208">
        <f>$C$25</f>
        <v>75</v>
      </c>
      <c r="O25" s="208"/>
      <c r="P25" s="208">
        <f>$C$25</f>
        <v>75</v>
      </c>
      <c r="Q25" s="179"/>
      <c r="R25" s="208">
        <f>$C$25</f>
        <v>75</v>
      </c>
      <c r="S25" s="179"/>
      <c r="T25" s="208">
        <f>$C$25</f>
        <v>75</v>
      </c>
      <c r="U25" s="179"/>
      <c r="V25" s="208">
        <f>$C$25</f>
        <v>75</v>
      </c>
      <c r="W25" s="179"/>
      <c r="X25" s="208">
        <f>$C$25</f>
        <v>75</v>
      </c>
      <c r="Y25" s="179"/>
      <c r="Z25" s="208">
        <f t="shared" ref="Z25:Z32" si="3">SUM(C25:X25)</f>
        <v>900</v>
      </c>
      <c r="AA25" s="4"/>
      <c r="AB25" s="68"/>
    </row>
    <row r="26" spans="1:28" ht="15.75" customHeight="1">
      <c r="A26" s="214" t="s">
        <v>342</v>
      </c>
      <c r="B26" s="4"/>
      <c r="C26" s="208">
        <f>C9*'Start Here'!$B$29</f>
        <v>0.14309999999999998</v>
      </c>
      <c r="D26" s="208">
        <f>D9*'Start Here'!$B$29</f>
        <v>0</v>
      </c>
      <c r="E26" s="179"/>
      <c r="F26" s="208">
        <f>F9*'Start Here'!$B$29</f>
        <v>159</v>
      </c>
      <c r="G26" s="179"/>
      <c r="H26" s="208">
        <f>H9*'Start Here'!$B$29</f>
        <v>238.5</v>
      </c>
      <c r="I26" s="179"/>
      <c r="J26" s="208">
        <f>J9*'Start Here'!$B$29</f>
        <v>318</v>
      </c>
      <c r="K26" s="179"/>
      <c r="L26" s="208">
        <f>L9*'Start Here'!$B$29</f>
        <v>318</v>
      </c>
      <c r="M26" s="179"/>
      <c r="N26" s="208">
        <f>N9*'Start Here'!$B$29</f>
        <v>318</v>
      </c>
      <c r="O26" s="208"/>
      <c r="P26" s="208">
        <f>P9*'Start Here'!$B$29</f>
        <v>397.5</v>
      </c>
      <c r="Q26" s="179"/>
      <c r="R26" s="208">
        <f>R9*'Start Here'!$B$29</f>
        <v>397.5</v>
      </c>
      <c r="S26" s="179"/>
      <c r="T26" s="208">
        <f>T9*'Start Here'!$B$29</f>
        <v>477</v>
      </c>
      <c r="U26" s="179"/>
      <c r="V26" s="208">
        <f>V9*'Start Here'!$B$29</f>
        <v>397.5</v>
      </c>
      <c r="W26" s="179"/>
      <c r="X26" s="208">
        <f>X9*'Start Here'!$B$29</f>
        <v>397.5</v>
      </c>
      <c r="Y26" s="179"/>
      <c r="Z26" s="208">
        <f t="shared" si="3"/>
        <v>3418.6431000000002</v>
      </c>
      <c r="AA26" s="4"/>
      <c r="AB26" s="68"/>
    </row>
    <row r="27" spans="1:28" ht="15.75" customHeight="1">
      <c r="A27" s="4" t="s">
        <v>343</v>
      </c>
      <c r="B27" s="4"/>
      <c r="C27" s="179">
        <f>'Start Here'!B81</f>
        <v>1</v>
      </c>
      <c r="D27" s="179">
        <f>$C$27</f>
        <v>1</v>
      </c>
      <c r="E27" s="179"/>
      <c r="F27" s="179">
        <f>$C$27</f>
        <v>1</v>
      </c>
      <c r="G27" s="179"/>
      <c r="H27" s="179">
        <f>$C$27</f>
        <v>1</v>
      </c>
      <c r="I27" s="179"/>
      <c r="J27" s="179">
        <f>$C$27</f>
        <v>1</v>
      </c>
      <c r="K27" s="179"/>
      <c r="L27" s="179">
        <f>$C$27</f>
        <v>1</v>
      </c>
      <c r="M27" s="179"/>
      <c r="N27" s="179">
        <f>$C$27</f>
        <v>1</v>
      </c>
      <c r="O27" s="179"/>
      <c r="P27" s="179">
        <f>$C$27</f>
        <v>1</v>
      </c>
      <c r="Q27" s="179"/>
      <c r="R27" s="179">
        <f>$C$27</f>
        <v>1</v>
      </c>
      <c r="S27" s="179"/>
      <c r="T27" s="179">
        <f>$C$27</f>
        <v>1</v>
      </c>
      <c r="U27" s="179"/>
      <c r="V27" s="179">
        <f>$C$27</f>
        <v>1</v>
      </c>
      <c r="W27" s="179"/>
      <c r="X27" s="179">
        <f>$C$27</f>
        <v>1</v>
      </c>
      <c r="Y27" s="179"/>
      <c r="Z27" s="208">
        <f t="shared" si="3"/>
        <v>12</v>
      </c>
      <c r="AA27" s="4"/>
      <c r="AB27" s="68"/>
    </row>
    <row r="28" spans="1:28" ht="15.75" customHeight="1">
      <c r="A28" s="4" t="s">
        <v>126</v>
      </c>
      <c r="B28" s="4"/>
      <c r="C28" s="179">
        <f>'Start Here'!B76</f>
        <v>79</v>
      </c>
      <c r="D28" s="179">
        <f>$C$28</f>
        <v>79</v>
      </c>
      <c r="E28" s="179"/>
      <c r="F28" s="179">
        <f>$C$28</f>
        <v>79</v>
      </c>
      <c r="G28" s="179"/>
      <c r="H28" s="179">
        <f>$C$28</f>
        <v>79</v>
      </c>
      <c r="I28" s="179"/>
      <c r="J28" s="179">
        <f>$C$28</f>
        <v>79</v>
      </c>
      <c r="K28" s="179"/>
      <c r="L28" s="179">
        <f>$C$28</f>
        <v>79</v>
      </c>
      <c r="M28" s="179"/>
      <c r="N28" s="179">
        <f>$C$28</f>
        <v>79</v>
      </c>
      <c r="O28" s="179"/>
      <c r="P28" s="179">
        <f>$C$28</f>
        <v>79</v>
      </c>
      <c r="Q28" s="179"/>
      <c r="R28" s="179">
        <f>$C$28</f>
        <v>79</v>
      </c>
      <c r="S28" s="179"/>
      <c r="T28" s="179">
        <f>$C$28</f>
        <v>79</v>
      </c>
      <c r="U28" s="179"/>
      <c r="V28" s="179">
        <f>$C$28</f>
        <v>79</v>
      </c>
      <c r="W28" s="179"/>
      <c r="X28" s="179">
        <f>$C$28</f>
        <v>79</v>
      </c>
      <c r="Y28" s="179"/>
      <c r="Z28" s="208">
        <f t="shared" si="3"/>
        <v>948</v>
      </c>
      <c r="AA28" s="4"/>
      <c r="AB28" s="68"/>
    </row>
    <row r="29" spans="1:28" ht="15.75" customHeight="1">
      <c r="A29" s="4" t="s">
        <v>128</v>
      </c>
      <c r="B29" s="4"/>
      <c r="C29" s="179">
        <f>'Start Here'!B77</f>
        <v>49</v>
      </c>
      <c r="D29" s="179">
        <f>$C$29</f>
        <v>49</v>
      </c>
      <c r="E29" s="179"/>
      <c r="F29" s="179">
        <f>$C$29</f>
        <v>49</v>
      </c>
      <c r="G29" s="179"/>
      <c r="H29" s="179">
        <f>$C$29</f>
        <v>49</v>
      </c>
      <c r="I29" s="179"/>
      <c r="J29" s="179">
        <f>$C$29</f>
        <v>49</v>
      </c>
      <c r="K29" s="179"/>
      <c r="L29" s="179">
        <f>$C$29</f>
        <v>49</v>
      </c>
      <c r="M29" s="179"/>
      <c r="N29" s="179">
        <f>$C$29</f>
        <v>49</v>
      </c>
      <c r="O29" s="179"/>
      <c r="P29" s="179">
        <f>$C$29</f>
        <v>49</v>
      </c>
      <c r="Q29" s="179"/>
      <c r="R29" s="179">
        <f>$C$29</f>
        <v>49</v>
      </c>
      <c r="S29" s="179"/>
      <c r="T29" s="179">
        <f>$C$29</f>
        <v>49</v>
      </c>
      <c r="U29" s="179"/>
      <c r="V29" s="179">
        <f>$C$29</f>
        <v>49</v>
      </c>
      <c r="W29" s="179"/>
      <c r="X29" s="179">
        <f>$C$29</f>
        <v>49</v>
      </c>
      <c r="Y29" s="179"/>
      <c r="Z29" s="208">
        <f t="shared" si="3"/>
        <v>588</v>
      </c>
      <c r="AA29" s="4"/>
      <c r="AB29" s="68"/>
    </row>
    <row r="30" spans="1:28" ht="15.75" customHeight="1">
      <c r="A30" s="4" t="s">
        <v>129</v>
      </c>
      <c r="B30" s="4"/>
      <c r="C30" s="179">
        <f>'Start Here'!B78</f>
        <v>0</v>
      </c>
      <c r="D30" s="179">
        <f>$C$30</f>
        <v>0</v>
      </c>
      <c r="E30" s="179"/>
      <c r="F30" s="179">
        <f>$C$30</f>
        <v>0</v>
      </c>
      <c r="G30" s="179"/>
      <c r="H30" s="179">
        <f>$C$30</f>
        <v>0</v>
      </c>
      <c r="I30" s="179"/>
      <c r="J30" s="179">
        <f>$C$30</f>
        <v>0</v>
      </c>
      <c r="K30" s="179"/>
      <c r="L30" s="179">
        <f>$C$30</f>
        <v>0</v>
      </c>
      <c r="M30" s="179"/>
      <c r="N30" s="179">
        <f>$C$30</f>
        <v>0</v>
      </c>
      <c r="O30" s="179"/>
      <c r="P30" s="179">
        <f>$C$30</f>
        <v>0</v>
      </c>
      <c r="Q30" s="179"/>
      <c r="R30" s="179">
        <f>$C$30</f>
        <v>0</v>
      </c>
      <c r="S30" s="179"/>
      <c r="T30" s="179">
        <f>$C$30</f>
        <v>0</v>
      </c>
      <c r="U30" s="179"/>
      <c r="V30" s="179">
        <f>$C$30</f>
        <v>0</v>
      </c>
      <c r="W30" s="179"/>
      <c r="X30" s="179">
        <f>$C$30</f>
        <v>0</v>
      </c>
      <c r="Y30" s="179"/>
      <c r="Z30" s="208">
        <f t="shared" si="3"/>
        <v>0</v>
      </c>
      <c r="AA30" s="4"/>
      <c r="AB30" s="68"/>
    </row>
    <row r="31" spans="1:28" ht="15.75" customHeight="1">
      <c r="A31" s="4" t="s">
        <v>130</v>
      </c>
      <c r="B31" s="4"/>
      <c r="C31" s="179">
        <f>'Start Here'!B79</f>
        <v>1</v>
      </c>
      <c r="D31" s="179">
        <f>$C$31</f>
        <v>1</v>
      </c>
      <c r="E31" s="179"/>
      <c r="F31" s="179">
        <f>$C$31</f>
        <v>1</v>
      </c>
      <c r="G31" s="179"/>
      <c r="H31" s="179">
        <f>$C$31</f>
        <v>1</v>
      </c>
      <c r="I31" s="179"/>
      <c r="J31" s="179">
        <f>$C$31</f>
        <v>1</v>
      </c>
      <c r="K31" s="179"/>
      <c r="L31" s="179">
        <f>$C$31</f>
        <v>1</v>
      </c>
      <c r="M31" s="179"/>
      <c r="N31" s="179">
        <f>$C$31</f>
        <v>1</v>
      </c>
      <c r="O31" s="179"/>
      <c r="P31" s="179">
        <f>$C$31</f>
        <v>1</v>
      </c>
      <c r="Q31" s="179"/>
      <c r="R31" s="179">
        <f>$C$31</f>
        <v>1</v>
      </c>
      <c r="S31" s="179"/>
      <c r="T31" s="179">
        <f>$C$31</f>
        <v>1</v>
      </c>
      <c r="U31" s="179"/>
      <c r="V31" s="179">
        <f>$C$31</f>
        <v>1</v>
      </c>
      <c r="W31" s="179"/>
      <c r="X31" s="179">
        <f>$C$31</f>
        <v>1</v>
      </c>
      <c r="Y31" s="179"/>
      <c r="Z31" s="208">
        <f t="shared" si="3"/>
        <v>12</v>
      </c>
      <c r="AA31" s="4"/>
      <c r="AB31" s="68"/>
    </row>
    <row r="32" spans="1:28" ht="15.75" customHeight="1">
      <c r="A32" s="4" t="s">
        <v>344</v>
      </c>
      <c r="B32" s="4"/>
      <c r="C32" s="179">
        <f>'Start Here'!B80</f>
        <v>150</v>
      </c>
      <c r="D32" s="179">
        <f>$C$32</f>
        <v>150</v>
      </c>
      <c r="E32" s="179"/>
      <c r="F32" s="179">
        <f>$C$32</f>
        <v>150</v>
      </c>
      <c r="G32" s="179"/>
      <c r="H32" s="179">
        <f>$C$32</f>
        <v>150</v>
      </c>
      <c r="I32" s="179"/>
      <c r="J32" s="179">
        <f>$C$32</f>
        <v>150</v>
      </c>
      <c r="K32" s="179"/>
      <c r="L32" s="179">
        <f>$C$32</f>
        <v>150</v>
      </c>
      <c r="M32" s="179"/>
      <c r="N32" s="179">
        <f>$C$32</f>
        <v>150</v>
      </c>
      <c r="O32" s="179"/>
      <c r="P32" s="179">
        <f>$C$32</f>
        <v>150</v>
      </c>
      <c r="Q32" s="179"/>
      <c r="R32" s="179">
        <f>$C$32</f>
        <v>150</v>
      </c>
      <c r="S32" s="179"/>
      <c r="T32" s="179">
        <f>$C$32</f>
        <v>150</v>
      </c>
      <c r="U32" s="179"/>
      <c r="V32" s="179">
        <f>$C$32</f>
        <v>150</v>
      </c>
      <c r="W32" s="179"/>
      <c r="X32" s="179">
        <f>$C$32</f>
        <v>150</v>
      </c>
      <c r="Y32" s="179"/>
      <c r="Z32" s="208">
        <f t="shared" si="3"/>
        <v>1800</v>
      </c>
      <c r="AA32" s="4"/>
      <c r="AB32" s="68"/>
    </row>
    <row r="33" spans="1:28" ht="15.75" customHeight="1">
      <c r="A33" s="60"/>
      <c r="B33" s="4"/>
      <c r="C33" s="208"/>
      <c r="D33" s="208"/>
      <c r="E33" s="179"/>
      <c r="F33" s="208"/>
      <c r="G33" s="179"/>
      <c r="H33" s="208"/>
      <c r="I33" s="179"/>
      <c r="J33" s="208"/>
      <c r="K33" s="179"/>
      <c r="L33" s="208"/>
      <c r="M33" s="179"/>
      <c r="N33" s="208"/>
      <c r="O33" s="208"/>
      <c r="P33" s="208"/>
      <c r="Q33" s="179"/>
      <c r="R33" s="208"/>
      <c r="S33" s="179"/>
      <c r="T33" s="208"/>
      <c r="U33" s="179"/>
      <c r="V33" s="208"/>
      <c r="W33" s="179"/>
      <c r="X33" s="208"/>
      <c r="Y33" s="179"/>
      <c r="Z33" s="208"/>
      <c r="AA33" s="4"/>
      <c r="AB33" s="68"/>
    </row>
    <row r="34" spans="1:28" ht="15.75" customHeight="1">
      <c r="A34" s="60" t="s">
        <v>99</v>
      </c>
      <c r="B34" s="4"/>
      <c r="C34" s="208">
        <f>'Start Here'!B60</f>
        <v>0</v>
      </c>
      <c r="D34" s="208">
        <f>$C$34</f>
        <v>0</v>
      </c>
      <c r="E34" s="179"/>
      <c r="F34" s="208">
        <f>$C$34</f>
        <v>0</v>
      </c>
      <c r="G34" s="179"/>
      <c r="H34" s="208">
        <f>$C$34</f>
        <v>0</v>
      </c>
      <c r="I34" s="179"/>
      <c r="J34" s="208">
        <f>$C$34</f>
        <v>0</v>
      </c>
      <c r="K34" s="179"/>
      <c r="L34" s="208">
        <f>$C$34</f>
        <v>0</v>
      </c>
      <c r="M34" s="179"/>
      <c r="N34" s="208">
        <f>$C$34</f>
        <v>0</v>
      </c>
      <c r="O34" s="208"/>
      <c r="P34" s="208">
        <f>$C$34</f>
        <v>0</v>
      </c>
      <c r="Q34" s="179"/>
      <c r="R34" s="208">
        <f>$C$34</f>
        <v>0</v>
      </c>
      <c r="S34" s="179"/>
      <c r="T34" s="208">
        <f>$C$34</f>
        <v>0</v>
      </c>
      <c r="U34" s="179"/>
      <c r="V34" s="208">
        <f>$C$34</f>
        <v>0</v>
      </c>
      <c r="W34" s="179"/>
      <c r="X34" s="208">
        <f>$C$34</f>
        <v>0</v>
      </c>
      <c r="Y34" s="179"/>
      <c r="Z34" s="208">
        <f t="shared" ref="Z34:Z37" si="4">SUM(C34:X34)</f>
        <v>0</v>
      </c>
      <c r="AA34" s="4"/>
      <c r="AB34" s="68"/>
    </row>
    <row r="35" spans="1:28" ht="15.75" customHeight="1">
      <c r="A35" s="60" t="s">
        <v>345</v>
      </c>
      <c r="B35" s="4"/>
      <c r="C35" s="208">
        <f>'Start Here'!B89</f>
        <v>0</v>
      </c>
      <c r="D35" s="208">
        <f>$C$35</f>
        <v>0</v>
      </c>
      <c r="E35" s="179"/>
      <c r="F35" s="208">
        <f>$C$35</f>
        <v>0</v>
      </c>
      <c r="G35" s="179"/>
      <c r="H35" s="208">
        <f>$C$35</f>
        <v>0</v>
      </c>
      <c r="I35" s="179"/>
      <c r="J35" s="208">
        <f>$C$35</f>
        <v>0</v>
      </c>
      <c r="K35" s="179"/>
      <c r="L35" s="208">
        <f>$C$35</f>
        <v>0</v>
      </c>
      <c r="M35" s="179"/>
      <c r="N35" s="208">
        <f>$C$35</f>
        <v>0</v>
      </c>
      <c r="O35" s="208"/>
      <c r="P35" s="208">
        <f>$C$35</f>
        <v>0</v>
      </c>
      <c r="Q35" s="179"/>
      <c r="R35" s="208">
        <f>$C$35</f>
        <v>0</v>
      </c>
      <c r="S35" s="179"/>
      <c r="T35" s="208">
        <f>$C$35</f>
        <v>0</v>
      </c>
      <c r="U35" s="179"/>
      <c r="V35" s="208">
        <f>$C$35</f>
        <v>0</v>
      </c>
      <c r="W35" s="179"/>
      <c r="X35" s="208">
        <f>$C$35</f>
        <v>0</v>
      </c>
      <c r="Y35" s="179"/>
      <c r="Z35" s="208">
        <f t="shared" si="4"/>
        <v>0</v>
      </c>
      <c r="AA35" s="4"/>
      <c r="AB35" s="68"/>
    </row>
    <row r="36" spans="1:28" ht="15.75" customHeight="1">
      <c r="A36" s="60" t="s">
        <v>346</v>
      </c>
      <c r="B36" s="4"/>
      <c r="C36" s="208">
        <f>'Start Here'!B90</f>
        <v>1</v>
      </c>
      <c r="D36" s="208">
        <f>$C$36</f>
        <v>1</v>
      </c>
      <c r="E36" s="179"/>
      <c r="F36" s="208">
        <f>$C$36</f>
        <v>1</v>
      </c>
      <c r="G36" s="179"/>
      <c r="H36" s="208">
        <f>$C$36</f>
        <v>1</v>
      </c>
      <c r="I36" s="179"/>
      <c r="J36" s="208">
        <f>$C$36</f>
        <v>1</v>
      </c>
      <c r="K36" s="179"/>
      <c r="L36" s="208">
        <f>$C$36</f>
        <v>1</v>
      </c>
      <c r="M36" s="179"/>
      <c r="N36" s="208">
        <f>$C$36</f>
        <v>1</v>
      </c>
      <c r="O36" s="208"/>
      <c r="P36" s="208">
        <f>$C$36</f>
        <v>1</v>
      </c>
      <c r="Q36" s="179"/>
      <c r="R36" s="208">
        <f>$C$36</f>
        <v>1</v>
      </c>
      <c r="S36" s="179"/>
      <c r="T36" s="208">
        <f>$C$36</f>
        <v>1</v>
      </c>
      <c r="U36" s="179"/>
      <c r="V36" s="208">
        <f>$C$36</f>
        <v>1</v>
      </c>
      <c r="W36" s="179"/>
      <c r="X36" s="208">
        <f>$C$36</f>
        <v>1</v>
      </c>
      <c r="Y36" s="179"/>
      <c r="Z36" s="208">
        <f t="shared" si="4"/>
        <v>12</v>
      </c>
      <c r="AA36" s="4"/>
      <c r="AB36" s="68"/>
    </row>
    <row r="37" spans="1:28" ht="15.75" customHeight="1">
      <c r="A37" s="60" t="s">
        <v>347</v>
      </c>
      <c r="B37" s="4"/>
      <c r="C37" s="208">
        <f>'Start Here'!B91</f>
        <v>1</v>
      </c>
      <c r="D37" s="208">
        <f>$C$37</f>
        <v>1</v>
      </c>
      <c r="E37" s="179"/>
      <c r="F37" s="208">
        <f>$C$37</f>
        <v>1</v>
      </c>
      <c r="G37" s="179"/>
      <c r="H37" s="208">
        <f>$C$37</f>
        <v>1</v>
      </c>
      <c r="I37" s="179"/>
      <c r="J37" s="208">
        <f>$C$37</f>
        <v>1</v>
      </c>
      <c r="K37" s="179"/>
      <c r="L37" s="208">
        <f>$C$37</f>
        <v>1</v>
      </c>
      <c r="M37" s="179"/>
      <c r="N37" s="208">
        <f>$C$37</f>
        <v>1</v>
      </c>
      <c r="O37" s="208"/>
      <c r="P37" s="208">
        <f>$C$37</f>
        <v>1</v>
      </c>
      <c r="Q37" s="179"/>
      <c r="R37" s="208">
        <f>$C$37</f>
        <v>1</v>
      </c>
      <c r="S37" s="179"/>
      <c r="T37" s="208">
        <f>$C$37</f>
        <v>1</v>
      </c>
      <c r="U37" s="179"/>
      <c r="V37" s="208">
        <f>$C$37</f>
        <v>1</v>
      </c>
      <c r="W37" s="179"/>
      <c r="X37" s="208">
        <f>$C$37</f>
        <v>1</v>
      </c>
      <c r="Y37" s="179"/>
      <c r="Z37" s="208">
        <f t="shared" si="4"/>
        <v>12</v>
      </c>
      <c r="AA37" s="4"/>
      <c r="AB37" s="68"/>
    </row>
    <row r="38" spans="1:28" ht="15.75" customHeight="1">
      <c r="A38" s="60" t="s">
        <v>348</v>
      </c>
      <c r="B38" s="4"/>
      <c r="C38" s="179">
        <f>'Start Here'!B64</f>
        <v>0</v>
      </c>
      <c r="D38" s="179">
        <f>$C$38</f>
        <v>0</v>
      </c>
      <c r="E38" s="179"/>
      <c r="F38" s="179">
        <f>$C$38</f>
        <v>0</v>
      </c>
      <c r="G38" s="179"/>
      <c r="H38" s="179">
        <f>$C$38</f>
        <v>0</v>
      </c>
      <c r="I38" s="179"/>
      <c r="J38" s="179">
        <f>$C$38</f>
        <v>0</v>
      </c>
      <c r="K38" s="179"/>
      <c r="L38" s="179">
        <f>$C$38</f>
        <v>0</v>
      </c>
      <c r="M38" s="179"/>
      <c r="N38" s="179">
        <f>$C$38</f>
        <v>0</v>
      </c>
      <c r="O38" s="179"/>
      <c r="P38" s="179">
        <f>$C$38</f>
        <v>0</v>
      </c>
      <c r="Q38" s="179"/>
      <c r="R38" s="179">
        <f>$C$38</f>
        <v>0</v>
      </c>
      <c r="S38" s="179"/>
      <c r="T38" s="179">
        <f>$C$38</f>
        <v>0</v>
      </c>
      <c r="U38" s="179"/>
      <c r="V38" s="179">
        <f>$C$38</f>
        <v>0</v>
      </c>
      <c r="W38" s="179"/>
      <c r="X38" s="179">
        <f>$C$38</f>
        <v>0</v>
      </c>
      <c r="Y38" s="179"/>
      <c r="Z38" s="179"/>
      <c r="AA38" s="4"/>
      <c r="AB38" s="68"/>
    </row>
    <row r="39" spans="1:28" ht="15.75" customHeight="1">
      <c r="A39" s="215" t="s">
        <v>349</v>
      </c>
      <c r="B39" s="4"/>
      <c r="C39" s="208">
        <f>'Start Here'!B65*'Start Here'!B31</f>
        <v>316</v>
      </c>
      <c r="D39" s="208">
        <f>$C$39</f>
        <v>316</v>
      </c>
      <c r="E39" s="179"/>
      <c r="F39" s="208">
        <f>$C$39</f>
        <v>316</v>
      </c>
      <c r="G39" s="179"/>
      <c r="H39" s="208">
        <f>$C$39</f>
        <v>316</v>
      </c>
      <c r="I39" s="179"/>
      <c r="J39" s="208">
        <f>$C$39</f>
        <v>316</v>
      </c>
      <c r="K39" s="179"/>
      <c r="L39" s="208">
        <f>$C$39</f>
        <v>316</v>
      </c>
      <c r="M39" s="179"/>
      <c r="N39" s="208">
        <f>$C$39</f>
        <v>316</v>
      </c>
      <c r="O39" s="208"/>
      <c r="P39" s="208">
        <f>$C$39</f>
        <v>316</v>
      </c>
      <c r="Q39" s="179"/>
      <c r="R39" s="208">
        <f>$C$39</f>
        <v>316</v>
      </c>
      <c r="S39" s="179"/>
      <c r="T39" s="208">
        <f>$C$39</f>
        <v>316</v>
      </c>
      <c r="U39" s="179"/>
      <c r="V39" s="208">
        <f>$C$39</f>
        <v>316</v>
      </c>
      <c r="W39" s="179"/>
      <c r="X39" s="208">
        <f>$C$39</f>
        <v>316</v>
      </c>
      <c r="Y39" s="179"/>
      <c r="Z39" s="208">
        <f t="shared" ref="Z39:Z52" si="5">SUM(C39:X39)</f>
        <v>3792</v>
      </c>
      <c r="AA39" s="4"/>
      <c r="AB39" s="68"/>
    </row>
    <row r="40" spans="1:28" ht="15.75" customHeight="1">
      <c r="A40" s="215" t="s">
        <v>108</v>
      </c>
      <c r="B40" s="216">
        <v>10</v>
      </c>
      <c r="C40" s="208">
        <f>'Start Here'!B66</f>
        <v>12</v>
      </c>
      <c r="D40" s="208">
        <f>$C$40</f>
        <v>12</v>
      </c>
      <c r="E40" s="179"/>
      <c r="F40" s="208">
        <f>$C$40</f>
        <v>12</v>
      </c>
      <c r="G40" s="179"/>
      <c r="H40" s="208">
        <f>$C$40</f>
        <v>12</v>
      </c>
      <c r="I40" s="179"/>
      <c r="J40" s="208">
        <f>$C$40</f>
        <v>12</v>
      </c>
      <c r="K40" s="179"/>
      <c r="L40" s="208">
        <f>$C$40</f>
        <v>12</v>
      </c>
      <c r="M40" s="179"/>
      <c r="N40" s="208">
        <f>$C$40</f>
        <v>12</v>
      </c>
      <c r="O40" s="208"/>
      <c r="P40" s="208">
        <f>$C$40</f>
        <v>12</v>
      </c>
      <c r="Q40" s="179"/>
      <c r="R40" s="208">
        <f>$C$40</f>
        <v>12</v>
      </c>
      <c r="S40" s="179"/>
      <c r="T40" s="208">
        <f>$C$40</f>
        <v>12</v>
      </c>
      <c r="U40" s="179"/>
      <c r="V40" s="208">
        <f>$C$40</f>
        <v>12</v>
      </c>
      <c r="W40" s="179"/>
      <c r="X40" s="208">
        <f>$C$40</f>
        <v>12</v>
      </c>
      <c r="Y40" s="179"/>
      <c r="Z40" s="208">
        <f t="shared" si="5"/>
        <v>144</v>
      </c>
      <c r="AA40" s="4"/>
      <c r="AB40" s="68"/>
    </row>
    <row r="41" spans="1:28" ht="15.75" customHeight="1">
      <c r="A41" s="215" t="s">
        <v>110</v>
      </c>
      <c r="B41" s="4"/>
      <c r="C41" s="208">
        <f>'Start Here'!B67</f>
        <v>200</v>
      </c>
      <c r="D41" s="208">
        <f>$C$41</f>
        <v>200</v>
      </c>
      <c r="E41" s="179"/>
      <c r="F41" s="208">
        <f>$C$41</f>
        <v>200</v>
      </c>
      <c r="G41" s="179"/>
      <c r="H41" s="208">
        <f>$C$41</f>
        <v>200</v>
      </c>
      <c r="I41" s="179"/>
      <c r="J41" s="208">
        <f>$C$41</f>
        <v>200</v>
      </c>
      <c r="K41" s="179"/>
      <c r="L41" s="208">
        <f>$C$41</f>
        <v>200</v>
      </c>
      <c r="M41" s="179"/>
      <c r="N41" s="208">
        <f>$C$41</f>
        <v>200</v>
      </c>
      <c r="O41" s="208"/>
      <c r="P41" s="208">
        <f>$C$41</f>
        <v>200</v>
      </c>
      <c r="Q41" s="179"/>
      <c r="R41" s="208">
        <f>$C$41</f>
        <v>200</v>
      </c>
      <c r="S41" s="179"/>
      <c r="T41" s="208">
        <f>$C$41</f>
        <v>200</v>
      </c>
      <c r="U41" s="179"/>
      <c r="V41" s="208">
        <f>$C$41</f>
        <v>200</v>
      </c>
      <c r="W41" s="179"/>
      <c r="X41" s="208">
        <f>$C$41</f>
        <v>200</v>
      </c>
      <c r="Y41" s="179"/>
      <c r="Z41" s="208">
        <f t="shared" si="5"/>
        <v>2400</v>
      </c>
      <c r="AA41" s="4"/>
      <c r="AB41" s="68"/>
    </row>
    <row r="42" spans="1:28" ht="15.75" customHeight="1">
      <c r="A42" s="4" t="s">
        <v>350</v>
      </c>
      <c r="B42" s="4"/>
      <c r="C42" s="208">
        <f>'Start Here'!$B$59</f>
        <v>60</v>
      </c>
      <c r="D42" s="208">
        <f>$C$42</f>
        <v>60</v>
      </c>
      <c r="E42" s="179"/>
      <c r="F42" s="208">
        <f>$C$42</f>
        <v>60</v>
      </c>
      <c r="G42" s="179"/>
      <c r="H42" s="208">
        <f>$C$42</f>
        <v>60</v>
      </c>
      <c r="I42" s="179"/>
      <c r="J42" s="208">
        <f>$C$42</f>
        <v>60</v>
      </c>
      <c r="K42" s="179"/>
      <c r="L42" s="208">
        <f>$C$42</f>
        <v>60</v>
      </c>
      <c r="M42" s="179"/>
      <c r="N42" s="208">
        <f>$C$42</f>
        <v>60</v>
      </c>
      <c r="O42" s="208"/>
      <c r="P42" s="208">
        <f>$C$42</f>
        <v>60</v>
      </c>
      <c r="Q42" s="179"/>
      <c r="R42" s="208">
        <f>$C$42</f>
        <v>60</v>
      </c>
      <c r="S42" s="179"/>
      <c r="T42" s="208">
        <f>$C$42</f>
        <v>60</v>
      </c>
      <c r="U42" s="179"/>
      <c r="V42" s="208">
        <f>$C$42</f>
        <v>60</v>
      </c>
      <c r="W42" s="179"/>
      <c r="X42" s="208">
        <f>$C$42</f>
        <v>60</v>
      </c>
      <c r="Y42" s="179"/>
      <c r="Z42" s="208">
        <f t="shared" si="5"/>
        <v>720</v>
      </c>
      <c r="AA42" s="4"/>
      <c r="AB42" s="68"/>
    </row>
    <row r="43" spans="1:28" ht="15.75" customHeight="1">
      <c r="A43" s="4" t="s">
        <v>307</v>
      </c>
      <c r="B43" s="4"/>
      <c r="C43" s="208">
        <f>'Start Here'!B73/12</f>
        <v>0</v>
      </c>
      <c r="D43" s="208">
        <f>$C$43</f>
        <v>0</v>
      </c>
      <c r="E43" s="179"/>
      <c r="F43" s="208">
        <f>$C$43</f>
        <v>0</v>
      </c>
      <c r="G43" s="179"/>
      <c r="H43" s="208">
        <f>$C$43</f>
        <v>0</v>
      </c>
      <c r="I43" s="179"/>
      <c r="J43" s="208">
        <f>$C$43</f>
        <v>0</v>
      </c>
      <c r="K43" s="179"/>
      <c r="L43" s="208">
        <f>$C$43</f>
        <v>0</v>
      </c>
      <c r="M43" s="179"/>
      <c r="N43" s="208">
        <f>$C$43</f>
        <v>0</v>
      </c>
      <c r="O43" s="208"/>
      <c r="P43" s="208">
        <f>$C$43</f>
        <v>0</v>
      </c>
      <c r="Q43" s="179"/>
      <c r="R43" s="208">
        <f>$C$43</f>
        <v>0</v>
      </c>
      <c r="S43" s="179"/>
      <c r="T43" s="208">
        <f>$C$43</f>
        <v>0</v>
      </c>
      <c r="U43" s="179"/>
      <c r="V43" s="208">
        <f>$C$43</f>
        <v>0</v>
      </c>
      <c r="W43" s="179"/>
      <c r="X43" s="208">
        <f>$C$43</f>
        <v>0</v>
      </c>
      <c r="Y43" s="179"/>
      <c r="Z43" s="208">
        <f t="shared" si="5"/>
        <v>0</v>
      </c>
      <c r="AA43" s="4"/>
      <c r="AB43" s="68"/>
    </row>
    <row r="44" spans="1:28" ht="15.75" customHeight="1">
      <c r="A44" s="4" t="s">
        <v>112</v>
      </c>
      <c r="B44" s="4"/>
      <c r="C44" s="208">
        <f>'Start Here'!B68</f>
        <v>0</v>
      </c>
      <c r="D44" s="208">
        <f>$C$44</f>
        <v>0</v>
      </c>
      <c r="E44" s="179"/>
      <c r="F44" s="208">
        <f>$C$44</f>
        <v>0</v>
      </c>
      <c r="G44" s="179"/>
      <c r="H44" s="208">
        <f>$C$44</f>
        <v>0</v>
      </c>
      <c r="I44" s="179"/>
      <c r="J44" s="208">
        <f>$C$44</f>
        <v>0</v>
      </c>
      <c r="K44" s="179"/>
      <c r="L44" s="208">
        <f>$C$44</f>
        <v>0</v>
      </c>
      <c r="M44" s="179"/>
      <c r="N44" s="208">
        <f>$C$44</f>
        <v>0</v>
      </c>
      <c r="O44" s="208"/>
      <c r="P44" s="208">
        <f>$C$44</f>
        <v>0</v>
      </c>
      <c r="Q44" s="179"/>
      <c r="R44" s="208">
        <f>$C$44</f>
        <v>0</v>
      </c>
      <c r="S44" s="179"/>
      <c r="T44" s="208">
        <f>$C$44</f>
        <v>0</v>
      </c>
      <c r="U44" s="179"/>
      <c r="V44" s="208">
        <f>$C$44</f>
        <v>0</v>
      </c>
      <c r="W44" s="179"/>
      <c r="X44" s="208">
        <f>$C$44</f>
        <v>0</v>
      </c>
      <c r="Y44" s="179"/>
      <c r="Z44" s="208">
        <f t="shared" si="5"/>
        <v>0</v>
      </c>
      <c r="AA44" s="4"/>
      <c r="AB44" s="68"/>
    </row>
    <row r="45" spans="1:28" ht="15.75" customHeight="1">
      <c r="A45" s="4" t="s">
        <v>351</v>
      </c>
      <c r="B45" s="4"/>
      <c r="C45" s="208">
        <f>'Start Here'!B69</f>
        <v>50</v>
      </c>
      <c r="D45" s="208">
        <f>$C$45</f>
        <v>50</v>
      </c>
      <c r="E45" s="179"/>
      <c r="F45" s="208">
        <f>$C$45</f>
        <v>50</v>
      </c>
      <c r="G45" s="179"/>
      <c r="H45" s="208">
        <f>$C$45</f>
        <v>50</v>
      </c>
      <c r="I45" s="179"/>
      <c r="J45" s="208">
        <f>$C$45</f>
        <v>50</v>
      </c>
      <c r="K45" s="179"/>
      <c r="L45" s="208">
        <f>$C$45</f>
        <v>50</v>
      </c>
      <c r="M45" s="179"/>
      <c r="N45" s="208">
        <f>$C$45</f>
        <v>50</v>
      </c>
      <c r="O45" s="208"/>
      <c r="P45" s="208">
        <f>$C$45</f>
        <v>50</v>
      </c>
      <c r="Q45" s="179"/>
      <c r="R45" s="208">
        <f>$C$45</f>
        <v>50</v>
      </c>
      <c r="S45" s="179"/>
      <c r="T45" s="208">
        <f>$C$45</f>
        <v>50</v>
      </c>
      <c r="U45" s="179"/>
      <c r="V45" s="208">
        <f>$C$45</f>
        <v>50</v>
      </c>
      <c r="W45" s="179"/>
      <c r="X45" s="208">
        <f>$C$45</f>
        <v>50</v>
      </c>
      <c r="Y45" s="179"/>
      <c r="Z45" s="208">
        <f t="shared" si="5"/>
        <v>600</v>
      </c>
      <c r="AA45" s="4"/>
      <c r="AB45" s="68"/>
    </row>
    <row r="46" spans="1:28" ht="15.75" customHeight="1">
      <c r="A46" s="4" t="s">
        <v>352</v>
      </c>
      <c r="B46" s="4"/>
      <c r="C46" s="179">
        <f>'Start Here'!B70</f>
        <v>0</v>
      </c>
      <c r="D46" s="179">
        <f>$C$46</f>
        <v>0</v>
      </c>
      <c r="E46" s="179"/>
      <c r="F46" s="179">
        <f>$C$46</f>
        <v>0</v>
      </c>
      <c r="G46" s="179"/>
      <c r="H46" s="179">
        <f>$C$46</f>
        <v>0</v>
      </c>
      <c r="I46" s="179"/>
      <c r="J46" s="179">
        <f>$C$46</f>
        <v>0</v>
      </c>
      <c r="K46" s="179"/>
      <c r="L46" s="179">
        <f>$C$46</f>
        <v>0</v>
      </c>
      <c r="M46" s="179"/>
      <c r="N46" s="179">
        <f>$C$46</f>
        <v>0</v>
      </c>
      <c r="O46" s="179"/>
      <c r="P46" s="179">
        <f>$C$46</f>
        <v>0</v>
      </c>
      <c r="Q46" s="179"/>
      <c r="R46" s="179">
        <f>$C$46</f>
        <v>0</v>
      </c>
      <c r="S46" s="179"/>
      <c r="T46" s="179">
        <f>$C$46</f>
        <v>0</v>
      </c>
      <c r="U46" s="179"/>
      <c r="V46" s="179">
        <f>$C$46</f>
        <v>0</v>
      </c>
      <c r="W46" s="179"/>
      <c r="X46" s="179">
        <f>$C$46</f>
        <v>0</v>
      </c>
      <c r="Y46" s="179"/>
      <c r="Z46" s="208">
        <f t="shared" si="5"/>
        <v>0</v>
      </c>
      <c r="AA46" s="4"/>
      <c r="AB46" s="68"/>
    </row>
    <row r="47" spans="1:28" ht="15.75" customHeight="1">
      <c r="A47" s="4" t="s">
        <v>75</v>
      </c>
      <c r="B47" s="4"/>
      <c r="C47" s="179">
        <f>'Start Here'!B49/12</f>
        <v>0</v>
      </c>
      <c r="D47" s="179">
        <f>$C$47</f>
        <v>0</v>
      </c>
      <c r="E47" s="179"/>
      <c r="F47" s="179">
        <f>$C$47</f>
        <v>0</v>
      </c>
      <c r="G47" s="179"/>
      <c r="H47" s="179">
        <f>$C$47</f>
        <v>0</v>
      </c>
      <c r="I47" s="179"/>
      <c r="J47" s="179">
        <f>$C$47</f>
        <v>0</v>
      </c>
      <c r="K47" s="179"/>
      <c r="L47" s="179">
        <f>$C$47</f>
        <v>0</v>
      </c>
      <c r="M47" s="179"/>
      <c r="N47" s="179">
        <f>$C$47</f>
        <v>0</v>
      </c>
      <c r="O47" s="179"/>
      <c r="P47" s="179">
        <f>$C$47</f>
        <v>0</v>
      </c>
      <c r="Q47" s="179"/>
      <c r="R47" s="179">
        <f>$C$47</f>
        <v>0</v>
      </c>
      <c r="S47" s="179"/>
      <c r="T47" s="179">
        <f>$C$47</f>
        <v>0</v>
      </c>
      <c r="U47" s="179"/>
      <c r="V47" s="179">
        <f>$C$47</f>
        <v>0</v>
      </c>
      <c r="W47" s="179"/>
      <c r="X47" s="179">
        <f>$C$47</f>
        <v>0</v>
      </c>
      <c r="Y47" s="179"/>
      <c r="Z47" s="208">
        <f t="shared" si="5"/>
        <v>0</v>
      </c>
      <c r="AA47" s="4"/>
      <c r="AB47" s="68"/>
    </row>
    <row r="48" spans="1:28" ht="15.75" customHeight="1">
      <c r="A48" s="4" t="s">
        <v>353</v>
      </c>
      <c r="B48" s="4"/>
      <c r="C48" s="208">
        <f>('Start Here'!B61*'Start Here'!B31)/12</f>
        <v>12.5</v>
      </c>
      <c r="D48" s="208">
        <f>$C$48</f>
        <v>12.5</v>
      </c>
      <c r="E48" s="179"/>
      <c r="F48" s="208">
        <f>$C$48</f>
        <v>12.5</v>
      </c>
      <c r="G48" s="179"/>
      <c r="H48" s="208">
        <f>$C$48</f>
        <v>12.5</v>
      </c>
      <c r="I48" s="179"/>
      <c r="J48" s="208">
        <f>$C$48</f>
        <v>12.5</v>
      </c>
      <c r="K48" s="179"/>
      <c r="L48" s="208">
        <f>$C$48</f>
        <v>12.5</v>
      </c>
      <c r="M48" s="179"/>
      <c r="N48" s="208">
        <f>$C$48</f>
        <v>12.5</v>
      </c>
      <c r="O48" s="208"/>
      <c r="P48" s="208">
        <f>$C$48</f>
        <v>12.5</v>
      </c>
      <c r="Q48" s="179"/>
      <c r="R48" s="208">
        <f>$C$48</f>
        <v>12.5</v>
      </c>
      <c r="S48" s="179"/>
      <c r="T48" s="208">
        <f>$C$48</f>
        <v>12.5</v>
      </c>
      <c r="U48" s="179"/>
      <c r="V48" s="208">
        <f>$C$48</f>
        <v>12.5</v>
      </c>
      <c r="W48" s="179"/>
      <c r="X48" s="208">
        <f>$C$48</f>
        <v>12.5</v>
      </c>
      <c r="Y48" s="179"/>
      <c r="Z48" s="208">
        <f t="shared" si="5"/>
        <v>150</v>
      </c>
      <c r="AA48" s="4"/>
      <c r="AB48" s="68"/>
    </row>
    <row r="49" spans="1:28" ht="15.75" customHeight="1">
      <c r="A49" s="4" t="s">
        <v>77</v>
      </c>
      <c r="B49" s="4" t="s">
        <v>243</v>
      </c>
      <c r="C49" s="208">
        <f>'Start Here'!B50</f>
        <v>100</v>
      </c>
      <c r="D49" s="208">
        <f>$C$49</f>
        <v>100</v>
      </c>
      <c r="E49" s="179"/>
      <c r="F49" s="208">
        <f>$C$49</f>
        <v>100</v>
      </c>
      <c r="G49" s="179"/>
      <c r="H49" s="208">
        <f>$C$49</f>
        <v>100</v>
      </c>
      <c r="I49" s="179"/>
      <c r="J49" s="208">
        <f>$C$49</f>
        <v>100</v>
      </c>
      <c r="K49" s="179"/>
      <c r="L49" s="208">
        <f>$C$49</f>
        <v>100</v>
      </c>
      <c r="M49" s="179"/>
      <c r="N49" s="208">
        <f>$C$49</f>
        <v>100</v>
      </c>
      <c r="O49" s="208"/>
      <c r="P49" s="208">
        <f>$C$49</f>
        <v>100</v>
      </c>
      <c r="Q49" s="179"/>
      <c r="R49" s="208">
        <f>$C$49</f>
        <v>100</v>
      </c>
      <c r="S49" s="179"/>
      <c r="T49" s="208">
        <f>$C$49</f>
        <v>100</v>
      </c>
      <c r="U49" s="179"/>
      <c r="V49" s="208">
        <f>$C$49</f>
        <v>100</v>
      </c>
      <c r="W49" s="179"/>
      <c r="X49" s="208">
        <f>$C$49</f>
        <v>100</v>
      </c>
      <c r="Y49" s="179"/>
      <c r="Z49" s="208">
        <f t="shared" si="5"/>
        <v>1200</v>
      </c>
      <c r="AA49" s="4"/>
      <c r="AB49" s="68"/>
    </row>
    <row r="50" spans="1:28" ht="15.75" customHeight="1">
      <c r="A50" s="4" t="s">
        <v>80</v>
      </c>
      <c r="B50" s="4"/>
      <c r="C50" s="208">
        <f>'Start Here'!B51</f>
        <v>50</v>
      </c>
      <c r="D50" s="208">
        <f>$C$50</f>
        <v>50</v>
      </c>
      <c r="E50" s="179"/>
      <c r="F50" s="208">
        <f>$C$50</f>
        <v>50</v>
      </c>
      <c r="G50" s="179"/>
      <c r="H50" s="208">
        <f>$C$50</f>
        <v>50</v>
      </c>
      <c r="I50" s="179"/>
      <c r="J50" s="208">
        <f>$C$50</f>
        <v>50</v>
      </c>
      <c r="K50" s="179"/>
      <c r="L50" s="208">
        <f>$C$50</f>
        <v>50</v>
      </c>
      <c r="M50" s="179"/>
      <c r="N50" s="208">
        <f>$C$50</f>
        <v>50</v>
      </c>
      <c r="O50" s="208"/>
      <c r="P50" s="208">
        <f>$C$50</f>
        <v>50</v>
      </c>
      <c r="Q50" s="179"/>
      <c r="R50" s="208">
        <f>$C$50</f>
        <v>50</v>
      </c>
      <c r="S50" s="179"/>
      <c r="T50" s="208">
        <f>$C$50</f>
        <v>50</v>
      </c>
      <c r="U50" s="179"/>
      <c r="V50" s="208">
        <f>$C$50</f>
        <v>50</v>
      </c>
      <c r="W50" s="179"/>
      <c r="X50" s="208">
        <f>$C$50</f>
        <v>50</v>
      </c>
      <c r="Y50" s="179"/>
      <c r="Z50" s="208">
        <f t="shared" si="5"/>
        <v>600</v>
      </c>
      <c r="AA50" s="4"/>
      <c r="AB50" s="68"/>
    </row>
    <row r="51" spans="1:28" ht="15.75" customHeight="1">
      <c r="A51" s="217" t="s">
        <v>354</v>
      </c>
      <c r="B51" s="4"/>
      <c r="C51" s="208">
        <f>'Start Here'!B71</f>
        <v>66</v>
      </c>
      <c r="D51" s="208">
        <f>$C$51</f>
        <v>66</v>
      </c>
      <c r="E51" s="179"/>
      <c r="F51" s="208">
        <f>$C$51</f>
        <v>66</v>
      </c>
      <c r="G51" s="179"/>
      <c r="H51" s="208">
        <f>$C$51</f>
        <v>66</v>
      </c>
      <c r="I51" s="179"/>
      <c r="J51" s="208">
        <f>$C$51</f>
        <v>66</v>
      </c>
      <c r="K51" s="179"/>
      <c r="L51" s="208">
        <f>$C$51</f>
        <v>66</v>
      </c>
      <c r="M51" s="179"/>
      <c r="N51" s="208">
        <f>$C$51</f>
        <v>66</v>
      </c>
      <c r="O51" s="208"/>
      <c r="P51" s="208">
        <f>$C$51</f>
        <v>66</v>
      </c>
      <c r="Q51" s="179"/>
      <c r="R51" s="208">
        <f>$C$51</f>
        <v>66</v>
      </c>
      <c r="S51" s="179"/>
      <c r="T51" s="208">
        <f>$C$51</f>
        <v>66</v>
      </c>
      <c r="U51" s="179"/>
      <c r="V51" s="208">
        <f>$C$51</f>
        <v>66</v>
      </c>
      <c r="W51" s="179"/>
      <c r="X51" s="208">
        <f>$C$51</f>
        <v>66</v>
      </c>
      <c r="Y51" s="179"/>
      <c r="Z51" s="208">
        <f t="shared" si="5"/>
        <v>792</v>
      </c>
      <c r="AA51" s="4"/>
      <c r="AB51" s="68"/>
    </row>
    <row r="52" spans="1:28" ht="15.75" customHeight="1">
      <c r="A52" s="60" t="s">
        <v>355</v>
      </c>
      <c r="B52" s="4"/>
      <c r="C52" s="179">
        <f>'Start Here'!B52</f>
        <v>0</v>
      </c>
      <c r="D52" s="179">
        <f>$C$52</f>
        <v>0</v>
      </c>
      <c r="E52" s="179"/>
      <c r="F52" s="179">
        <f>$C$52</f>
        <v>0</v>
      </c>
      <c r="G52" s="179"/>
      <c r="H52" s="179">
        <f>$C$52</f>
        <v>0</v>
      </c>
      <c r="I52" s="179"/>
      <c r="J52" s="179">
        <f>$C$52</f>
        <v>0</v>
      </c>
      <c r="K52" s="179"/>
      <c r="L52" s="179">
        <f>$C$52</f>
        <v>0</v>
      </c>
      <c r="M52" s="179"/>
      <c r="N52" s="179">
        <f>$C$52</f>
        <v>0</v>
      </c>
      <c r="O52" s="179"/>
      <c r="P52" s="179">
        <f>$C$52</f>
        <v>0</v>
      </c>
      <c r="Q52" s="179"/>
      <c r="R52" s="179">
        <f>$C$52</f>
        <v>0</v>
      </c>
      <c r="S52" s="179"/>
      <c r="T52" s="179">
        <f>$C$52</f>
        <v>0</v>
      </c>
      <c r="U52" s="179"/>
      <c r="V52" s="179">
        <f>$C$52</f>
        <v>0</v>
      </c>
      <c r="W52" s="179"/>
      <c r="X52" s="179">
        <f>$C$52</f>
        <v>0</v>
      </c>
      <c r="Y52" s="179"/>
      <c r="Z52" s="208">
        <f t="shared" si="5"/>
        <v>0</v>
      </c>
      <c r="AA52" s="4"/>
      <c r="AB52" s="68"/>
    </row>
    <row r="53" spans="1:28" ht="15.75" customHeight="1">
      <c r="A53" s="60"/>
      <c r="B53" s="4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4"/>
      <c r="AB53" s="68"/>
    </row>
    <row r="54" spans="1:28" ht="15.75" customHeight="1">
      <c r="A54" s="4" t="s">
        <v>82</v>
      </c>
      <c r="B54" s="4"/>
      <c r="C54" s="179">
        <f>'Start Here'!B53</f>
        <v>1</v>
      </c>
      <c r="D54" s="179">
        <f>$C$54</f>
        <v>1</v>
      </c>
      <c r="E54" s="179"/>
      <c r="F54" s="179">
        <f>$C$54</f>
        <v>1</v>
      </c>
      <c r="G54" s="179"/>
      <c r="H54" s="179">
        <f>$C$54</f>
        <v>1</v>
      </c>
      <c r="I54" s="179"/>
      <c r="J54" s="179">
        <f>$C$54</f>
        <v>1</v>
      </c>
      <c r="K54" s="179"/>
      <c r="L54" s="179">
        <f>$C$54</f>
        <v>1</v>
      </c>
      <c r="M54" s="179"/>
      <c r="N54" s="179">
        <f>$C$54</f>
        <v>1</v>
      </c>
      <c r="O54" s="179"/>
      <c r="P54" s="179">
        <f>$C$54</f>
        <v>1</v>
      </c>
      <c r="Q54" s="179"/>
      <c r="R54" s="179">
        <f>$C$54</f>
        <v>1</v>
      </c>
      <c r="S54" s="179"/>
      <c r="T54" s="179">
        <f>$C$54</f>
        <v>1</v>
      </c>
      <c r="U54" s="179"/>
      <c r="V54" s="179">
        <f>$C$54</f>
        <v>1</v>
      </c>
      <c r="W54" s="179"/>
      <c r="X54" s="179">
        <f>$C$54</f>
        <v>1</v>
      </c>
      <c r="Y54" s="179"/>
      <c r="Z54" s="208">
        <f t="shared" ref="Z54:Z57" si="6">SUM(C54:X54)</f>
        <v>12</v>
      </c>
      <c r="AA54" s="4"/>
      <c r="AB54" s="68"/>
    </row>
    <row r="55" spans="1:28" ht="15.75" customHeight="1">
      <c r="A55" s="4" t="s">
        <v>83</v>
      </c>
      <c r="B55" s="4"/>
      <c r="C55" s="179">
        <f>('Start Here'!B54*'Start Here'!B31)/12</f>
        <v>4.166666666666667</v>
      </c>
      <c r="D55" s="179">
        <f>$C$55</f>
        <v>4.166666666666667</v>
      </c>
      <c r="E55" s="179"/>
      <c r="F55" s="179">
        <f>$C$55</f>
        <v>4.166666666666667</v>
      </c>
      <c r="G55" s="179"/>
      <c r="H55" s="179">
        <f>$C$55</f>
        <v>4.166666666666667</v>
      </c>
      <c r="I55" s="179"/>
      <c r="J55" s="179">
        <f>$C$55</f>
        <v>4.166666666666667</v>
      </c>
      <c r="K55" s="179"/>
      <c r="L55" s="179">
        <f>$C$55</f>
        <v>4.166666666666667</v>
      </c>
      <c r="M55" s="179"/>
      <c r="N55" s="179">
        <f>$C$55</f>
        <v>4.166666666666667</v>
      </c>
      <c r="O55" s="179"/>
      <c r="P55" s="179">
        <f>$C$55</f>
        <v>4.166666666666667</v>
      </c>
      <c r="Q55" s="179"/>
      <c r="R55" s="179">
        <f>$C$55</f>
        <v>4.166666666666667</v>
      </c>
      <c r="S55" s="179"/>
      <c r="T55" s="179">
        <f>$C$55</f>
        <v>4.166666666666667</v>
      </c>
      <c r="U55" s="179"/>
      <c r="V55" s="179">
        <f>$C$55</f>
        <v>4.166666666666667</v>
      </c>
      <c r="W55" s="179"/>
      <c r="X55" s="179">
        <f>$C$55</f>
        <v>4.166666666666667</v>
      </c>
      <c r="Y55" s="179"/>
      <c r="Z55" s="208">
        <f t="shared" si="6"/>
        <v>49.999999999999993</v>
      </c>
      <c r="AA55" s="4"/>
      <c r="AB55" s="68"/>
    </row>
    <row r="56" spans="1:28" ht="15.75" customHeight="1">
      <c r="A56" s="4" t="s">
        <v>85</v>
      </c>
      <c r="B56" s="4"/>
      <c r="C56" s="179">
        <f>'Start Here'!B55/12</f>
        <v>8.3333333333333329E-2</v>
      </c>
      <c r="D56" s="179">
        <f>$C$56</f>
        <v>8.3333333333333329E-2</v>
      </c>
      <c r="E56" s="179"/>
      <c r="F56" s="179">
        <f>$C$56</f>
        <v>8.3333333333333329E-2</v>
      </c>
      <c r="G56" s="179"/>
      <c r="H56" s="179">
        <f>$C$56</f>
        <v>8.3333333333333329E-2</v>
      </c>
      <c r="I56" s="179"/>
      <c r="J56" s="179">
        <f>$C$56</f>
        <v>8.3333333333333329E-2</v>
      </c>
      <c r="K56" s="179"/>
      <c r="L56" s="179">
        <f>$C$56</f>
        <v>8.3333333333333329E-2</v>
      </c>
      <c r="M56" s="179"/>
      <c r="N56" s="179">
        <f>$C$56</f>
        <v>8.3333333333333329E-2</v>
      </c>
      <c r="O56" s="179"/>
      <c r="P56" s="179">
        <f>$C$56</f>
        <v>8.3333333333333329E-2</v>
      </c>
      <c r="Q56" s="179"/>
      <c r="R56" s="179">
        <f>$C$56</f>
        <v>8.3333333333333329E-2</v>
      </c>
      <c r="S56" s="179"/>
      <c r="T56" s="179">
        <f>$C$56</f>
        <v>8.3333333333333329E-2</v>
      </c>
      <c r="U56" s="179"/>
      <c r="V56" s="179">
        <f>$C$56</f>
        <v>8.3333333333333329E-2</v>
      </c>
      <c r="W56" s="179"/>
      <c r="X56" s="179">
        <f>$C$56</f>
        <v>8.3333333333333329E-2</v>
      </c>
      <c r="Y56" s="179"/>
      <c r="Z56" s="208">
        <f t="shared" si="6"/>
        <v>1</v>
      </c>
      <c r="AA56" s="4"/>
      <c r="AB56" s="68"/>
    </row>
    <row r="57" spans="1:28" ht="15.75" customHeight="1">
      <c r="A57" s="4" t="s">
        <v>121</v>
      </c>
      <c r="B57" s="4"/>
      <c r="C57" s="179">
        <f>'Start Here'!B72</f>
        <v>50</v>
      </c>
      <c r="D57" s="179">
        <f>$C$57</f>
        <v>50</v>
      </c>
      <c r="E57" s="179"/>
      <c r="F57" s="179">
        <f>$C$57</f>
        <v>50</v>
      </c>
      <c r="G57" s="179"/>
      <c r="H57" s="179">
        <f>$C$57</f>
        <v>50</v>
      </c>
      <c r="I57" s="179"/>
      <c r="J57" s="179">
        <f>$C$57</f>
        <v>50</v>
      </c>
      <c r="K57" s="179"/>
      <c r="L57" s="179">
        <f>$C$57</f>
        <v>50</v>
      </c>
      <c r="M57" s="179"/>
      <c r="N57" s="179">
        <f>$C$57</f>
        <v>50</v>
      </c>
      <c r="O57" s="179"/>
      <c r="P57" s="179">
        <f>$C$57</f>
        <v>50</v>
      </c>
      <c r="Q57" s="179"/>
      <c r="R57" s="179">
        <f>$C$57</f>
        <v>50</v>
      </c>
      <c r="S57" s="179"/>
      <c r="T57" s="179">
        <f>$C$57</f>
        <v>50</v>
      </c>
      <c r="U57" s="179"/>
      <c r="V57" s="179">
        <f>$C$57</f>
        <v>50</v>
      </c>
      <c r="W57" s="179"/>
      <c r="X57" s="179">
        <f>$C$57</f>
        <v>50</v>
      </c>
      <c r="Y57" s="179"/>
      <c r="Z57" s="208">
        <f t="shared" si="6"/>
        <v>600</v>
      </c>
      <c r="AA57" s="4"/>
      <c r="AB57" s="68"/>
    </row>
    <row r="58" spans="1:28" ht="15.75" customHeight="1">
      <c r="A58" s="218"/>
      <c r="B58" s="4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4"/>
      <c r="AB58" s="68"/>
    </row>
    <row r="59" spans="1:28" ht="15.75" customHeight="1">
      <c r="A59" s="219" t="s">
        <v>356</v>
      </c>
      <c r="B59" s="4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4"/>
      <c r="AB59" s="68"/>
    </row>
    <row r="60" spans="1:28" ht="15.75" customHeight="1">
      <c r="A60" s="4" t="s">
        <v>357</v>
      </c>
      <c r="B60" s="4"/>
      <c r="C60" s="208">
        <f t="shared" ref="C60:D60" si="7">SUM(C63:C68)*8%</f>
        <v>266.66666666666669</v>
      </c>
      <c r="D60" s="208">
        <f t="shared" si="7"/>
        <v>266.66666666666669</v>
      </c>
      <c r="E60" s="179"/>
      <c r="F60" s="208">
        <f>SUM(F63:F68)*8%</f>
        <v>762.66666666666674</v>
      </c>
      <c r="G60" s="179"/>
      <c r="H60" s="208">
        <f>SUM(H63:H68)*8%</f>
        <v>1010.6666666666667</v>
      </c>
      <c r="I60" s="179"/>
      <c r="J60" s="208">
        <f>SUM(J63:J68)*8%</f>
        <v>1258.6666666666667</v>
      </c>
      <c r="K60" s="179"/>
      <c r="L60" s="208">
        <f>SUM(L63:L68)*8%</f>
        <v>1258.6666666666667</v>
      </c>
      <c r="M60" s="179"/>
      <c r="N60" s="208">
        <f>SUM(N63:N68)*8%</f>
        <v>1258.6666666666667</v>
      </c>
      <c r="O60" s="208"/>
      <c r="P60" s="208">
        <f>SUM(P63:P68)*8%</f>
        <v>1506.6666666666665</v>
      </c>
      <c r="Q60" s="179"/>
      <c r="R60" s="208">
        <f>SUM(R63:R68)*8%</f>
        <v>1506.6666666666665</v>
      </c>
      <c r="S60" s="179"/>
      <c r="T60" s="208">
        <f>SUM(T63:T68)*8%</f>
        <v>1754.6666666666665</v>
      </c>
      <c r="U60" s="179"/>
      <c r="V60" s="208">
        <f>SUM(V63:V68)*8%</f>
        <v>1506.6666666666665</v>
      </c>
      <c r="W60" s="179"/>
      <c r="X60" s="208">
        <f>SUM(X63:X68)*8%</f>
        <v>1506.6666666666665</v>
      </c>
      <c r="Y60" s="179"/>
      <c r="Z60" s="208">
        <f>SUM(C60:X60)</f>
        <v>13863.999999999998</v>
      </c>
      <c r="AA60" s="4"/>
      <c r="AB60" s="68"/>
    </row>
    <row r="61" spans="1:28" ht="15.75" customHeight="1">
      <c r="A61" s="220"/>
      <c r="B61" s="4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179"/>
      <c r="Z61" s="208"/>
      <c r="AA61" s="4"/>
      <c r="AB61" s="68"/>
    </row>
    <row r="62" spans="1:28" ht="15.75" customHeight="1">
      <c r="A62" s="29" t="s">
        <v>358</v>
      </c>
      <c r="B62" s="4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4"/>
      <c r="AB62" s="68"/>
    </row>
    <row r="63" spans="1:28" ht="15.75" customHeight="1">
      <c r="A63" s="4" t="s">
        <v>359</v>
      </c>
      <c r="B63" s="4"/>
      <c r="C63" s="204">
        <f>C6*'Start Here'!$B$26</f>
        <v>0</v>
      </c>
      <c r="D63" s="204">
        <f>D6*'Start Here'!$B$26</f>
        <v>0</v>
      </c>
      <c r="E63" s="179"/>
      <c r="F63" s="204">
        <f>F6*'Start Here'!$B$26</f>
        <v>6000</v>
      </c>
      <c r="G63" s="179"/>
      <c r="H63" s="204">
        <f>H6*'Start Here'!$B$26</f>
        <v>9000</v>
      </c>
      <c r="I63" s="179"/>
      <c r="J63" s="204">
        <f>J6*'Start Here'!$B$26</f>
        <v>12000</v>
      </c>
      <c r="K63" s="179"/>
      <c r="L63" s="204">
        <f>L6*'Start Here'!$B$26</f>
        <v>12000</v>
      </c>
      <c r="M63" s="179"/>
      <c r="N63" s="204">
        <f>N6*'Start Here'!$B$26</f>
        <v>12000</v>
      </c>
      <c r="O63" s="204"/>
      <c r="P63" s="204">
        <f>P6*'Start Here'!$B$26</f>
        <v>15000</v>
      </c>
      <c r="Q63" s="179"/>
      <c r="R63" s="204">
        <f>R6*'Start Here'!$B$26</f>
        <v>15000</v>
      </c>
      <c r="S63" s="179"/>
      <c r="T63" s="204">
        <f>T6*'Start Here'!$B$26</f>
        <v>18000</v>
      </c>
      <c r="U63" s="179"/>
      <c r="V63" s="204">
        <f>V6*'Start Here'!$B$26</f>
        <v>15000</v>
      </c>
      <c r="W63" s="179"/>
      <c r="X63" s="204">
        <f>X6*'Start Here'!$B$26</f>
        <v>15000</v>
      </c>
      <c r="Y63" s="179"/>
      <c r="Z63" s="221">
        <f t="shared" ref="Z63:Z67" si="8">SUM(C63:X63)</f>
        <v>129000</v>
      </c>
      <c r="AA63" s="4"/>
      <c r="AB63" s="68"/>
    </row>
    <row r="64" spans="1:28" ht="15.75" customHeight="1">
      <c r="A64" s="4" t="s">
        <v>360</v>
      </c>
      <c r="B64" s="4"/>
      <c r="C64" s="208">
        <f>'Start Here'!B33/12</f>
        <v>3333.3333333333335</v>
      </c>
      <c r="D64" s="208">
        <f>$C$64</f>
        <v>3333.3333333333335</v>
      </c>
      <c r="E64" s="179"/>
      <c r="F64" s="208">
        <f>$C$64</f>
        <v>3333.3333333333335</v>
      </c>
      <c r="G64" s="179"/>
      <c r="H64" s="208">
        <f>$C$64</f>
        <v>3333.3333333333335</v>
      </c>
      <c r="I64" s="179"/>
      <c r="J64" s="208">
        <f>$C$64</f>
        <v>3333.3333333333335</v>
      </c>
      <c r="K64" s="179"/>
      <c r="L64" s="208">
        <f>$C$64</f>
        <v>3333.3333333333335</v>
      </c>
      <c r="M64" s="179"/>
      <c r="N64" s="208">
        <f>$C$64</f>
        <v>3333.3333333333335</v>
      </c>
      <c r="O64" s="208"/>
      <c r="P64" s="208">
        <f>$C$64</f>
        <v>3333.3333333333335</v>
      </c>
      <c r="Q64" s="179"/>
      <c r="R64" s="208">
        <f>$C$64</f>
        <v>3333.3333333333335</v>
      </c>
      <c r="S64" s="179"/>
      <c r="T64" s="208">
        <f>$C$64</f>
        <v>3333.3333333333335</v>
      </c>
      <c r="U64" s="179"/>
      <c r="V64" s="208">
        <f>$C$64</f>
        <v>3333.3333333333335</v>
      </c>
      <c r="W64" s="179"/>
      <c r="X64" s="208">
        <f>$C$64</f>
        <v>3333.3333333333335</v>
      </c>
      <c r="Y64" s="179"/>
      <c r="Z64" s="208">
        <f t="shared" si="8"/>
        <v>40000</v>
      </c>
      <c r="AA64" s="4"/>
      <c r="AB64" s="68"/>
    </row>
    <row r="65" spans="1:28" ht="15.75" customHeight="1">
      <c r="A65" s="4" t="s">
        <v>361</v>
      </c>
      <c r="B65" s="4"/>
      <c r="C65" s="179">
        <f>'Start Here'!B34/12</f>
        <v>0</v>
      </c>
      <c r="D65" s="179">
        <f>$C$65</f>
        <v>0</v>
      </c>
      <c r="E65" s="179"/>
      <c r="F65" s="179">
        <f>$C$65</f>
        <v>0</v>
      </c>
      <c r="G65" s="179"/>
      <c r="H65" s="179">
        <f>$C$65</f>
        <v>0</v>
      </c>
      <c r="I65" s="179"/>
      <c r="J65" s="179">
        <f>$C$65</f>
        <v>0</v>
      </c>
      <c r="K65" s="179"/>
      <c r="L65" s="179">
        <f>$C$65</f>
        <v>0</v>
      </c>
      <c r="M65" s="179"/>
      <c r="N65" s="179">
        <f>$C$65</f>
        <v>0</v>
      </c>
      <c r="O65" s="179"/>
      <c r="P65" s="179">
        <f>$C$65</f>
        <v>0</v>
      </c>
      <c r="Q65" s="179"/>
      <c r="R65" s="179">
        <f>$C$65</f>
        <v>0</v>
      </c>
      <c r="S65" s="179"/>
      <c r="T65" s="179">
        <f>$C$65</f>
        <v>0</v>
      </c>
      <c r="U65" s="179"/>
      <c r="V65" s="179">
        <f>$C$65</f>
        <v>0</v>
      </c>
      <c r="W65" s="179"/>
      <c r="X65" s="179">
        <f>$C$65</f>
        <v>0</v>
      </c>
      <c r="Y65" s="179"/>
      <c r="Z65" s="208">
        <f t="shared" si="8"/>
        <v>0</v>
      </c>
      <c r="AA65" s="4"/>
      <c r="AB65" s="68"/>
    </row>
    <row r="66" spans="1:28" ht="15.75" customHeight="1">
      <c r="A66" s="4" t="s">
        <v>362</v>
      </c>
      <c r="B66" s="4"/>
      <c r="C66" s="179">
        <f t="shared" ref="C66:D66" si="9">C4*100</f>
        <v>0</v>
      </c>
      <c r="D66" s="179">
        <f t="shared" si="9"/>
        <v>0</v>
      </c>
      <c r="E66" s="179"/>
      <c r="F66" s="179">
        <f>F4*100</f>
        <v>200</v>
      </c>
      <c r="G66" s="179"/>
      <c r="H66" s="179">
        <f>H4*100</f>
        <v>300</v>
      </c>
      <c r="I66" s="179"/>
      <c r="J66" s="179">
        <f>J4*100</f>
        <v>400</v>
      </c>
      <c r="K66" s="179"/>
      <c r="L66" s="179">
        <f>L4*100</f>
        <v>400</v>
      </c>
      <c r="M66" s="179"/>
      <c r="N66" s="179">
        <f>N4*100</f>
        <v>400</v>
      </c>
      <c r="O66" s="179"/>
      <c r="P66" s="179">
        <f>P4*100</f>
        <v>500</v>
      </c>
      <c r="Q66" s="179"/>
      <c r="R66" s="179">
        <f>R4*100</f>
        <v>500</v>
      </c>
      <c r="S66" s="179"/>
      <c r="T66" s="179">
        <f>T4*100</f>
        <v>600</v>
      </c>
      <c r="U66" s="179"/>
      <c r="V66" s="179">
        <f>V4*100</f>
        <v>500</v>
      </c>
      <c r="W66" s="179"/>
      <c r="X66" s="179">
        <f>X4*100</f>
        <v>500</v>
      </c>
      <c r="Y66" s="179"/>
      <c r="Z66" s="208">
        <f t="shared" si="8"/>
        <v>4300</v>
      </c>
      <c r="AA66" s="4"/>
      <c r="AB66" s="68"/>
    </row>
    <row r="67" spans="1:28" ht="15.75" customHeight="1">
      <c r="A67" s="222" t="s">
        <v>49</v>
      </c>
      <c r="B67" s="4"/>
      <c r="C67" s="179">
        <f>C8*'Start Here'!$B$36</f>
        <v>0</v>
      </c>
      <c r="D67" s="179">
        <f>D8*'Start Here'!$B$36</f>
        <v>0</v>
      </c>
      <c r="E67" s="179"/>
      <c r="F67" s="179">
        <f>F8*'Start Here'!$B$36</f>
        <v>0</v>
      </c>
      <c r="G67" s="179"/>
      <c r="H67" s="179">
        <f>H8*'Start Here'!$B$36</f>
        <v>0</v>
      </c>
      <c r="I67" s="179"/>
      <c r="J67" s="179">
        <f>J8*'Start Here'!$B$36</f>
        <v>0</v>
      </c>
      <c r="K67" s="179"/>
      <c r="L67" s="179">
        <f>L8*'Start Here'!$B$36</f>
        <v>0</v>
      </c>
      <c r="M67" s="179"/>
      <c r="N67" s="179">
        <f>N8*'Start Here'!$B$36</f>
        <v>0</v>
      </c>
      <c r="O67" s="179"/>
      <c r="P67" s="179">
        <f>P8*'Start Here'!$B$36</f>
        <v>0</v>
      </c>
      <c r="Q67" s="179"/>
      <c r="R67" s="179">
        <f>R8*'Start Here'!$B$36</f>
        <v>0</v>
      </c>
      <c r="S67" s="179"/>
      <c r="T67" s="179">
        <f>T8*'Start Here'!$B$36</f>
        <v>0</v>
      </c>
      <c r="U67" s="179"/>
      <c r="V67" s="179">
        <f>V8*'Start Here'!$B$36</f>
        <v>0</v>
      </c>
      <c r="W67" s="179"/>
      <c r="X67" s="179">
        <f>X8*'Start Here'!$B$36</f>
        <v>0</v>
      </c>
      <c r="Y67" s="179"/>
      <c r="Z67" s="208">
        <f t="shared" si="8"/>
        <v>0</v>
      </c>
      <c r="AA67" s="4"/>
      <c r="AB67" s="68"/>
    </row>
    <row r="68" spans="1:28" ht="15.75" customHeight="1">
      <c r="A68" s="4"/>
      <c r="B68" s="4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4"/>
      <c r="AB68" s="68"/>
    </row>
    <row r="69" spans="1:28" ht="15.75" customHeight="1">
      <c r="A69" s="4"/>
      <c r="B69" s="4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4"/>
      <c r="AB69" s="68"/>
    </row>
    <row r="70" spans="1:28" ht="15.75" customHeight="1">
      <c r="A70" s="4" t="s">
        <v>363</v>
      </c>
      <c r="B70" s="4"/>
      <c r="C70" s="208">
        <f>'Start Here'!B40</f>
        <v>100</v>
      </c>
      <c r="D70" s="208">
        <v>25</v>
      </c>
      <c r="E70" s="179"/>
      <c r="F70" s="208">
        <v>25</v>
      </c>
      <c r="G70" s="179"/>
      <c r="H70" s="208">
        <v>25</v>
      </c>
      <c r="I70" s="179"/>
      <c r="J70" s="208">
        <v>25</v>
      </c>
      <c r="K70" s="179"/>
      <c r="L70" s="208">
        <v>25</v>
      </c>
      <c r="M70" s="179"/>
      <c r="N70" s="208">
        <v>25</v>
      </c>
      <c r="O70" s="208"/>
      <c r="P70" s="208">
        <v>25</v>
      </c>
      <c r="Q70" s="179"/>
      <c r="R70" s="208">
        <v>25</v>
      </c>
      <c r="S70" s="179"/>
      <c r="T70" s="208">
        <v>25</v>
      </c>
      <c r="U70" s="179"/>
      <c r="V70" s="208">
        <v>25</v>
      </c>
      <c r="W70" s="179"/>
      <c r="X70" s="208">
        <v>25</v>
      </c>
      <c r="Y70" s="179"/>
      <c r="Z70" s="208">
        <f t="shared" ref="Z70:Z73" si="10">SUM(C70:X70)</f>
        <v>375</v>
      </c>
      <c r="AA70" s="4"/>
      <c r="AB70" s="68"/>
    </row>
    <row r="71" spans="1:28" ht="15.75" customHeight="1">
      <c r="A71" s="4" t="s">
        <v>364</v>
      </c>
      <c r="B71" s="4"/>
      <c r="C71" s="208">
        <f>'Start Here'!B39</f>
        <v>600</v>
      </c>
      <c r="D71" s="208">
        <f>$C$71</f>
        <v>600</v>
      </c>
      <c r="E71" s="179"/>
      <c r="F71" s="208">
        <f>$C$71</f>
        <v>600</v>
      </c>
      <c r="G71" s="179"/>
      <c r="H71" s="208">
        <f>$C$71</f>
        <v>600</v>
      </c>
      <c r="I71" s="179"/>
      <c r="J71" s="208">
        <f>$C$71</f>
        <v>600</v>
      </c>
      <c r="K71" s="179"/>
      <c r="L71" s="208">
        <f>$C$71</f>
        <v>600</v>
      </c>
      <c r="M71" s="179"/>
      <c r="N71" s="208">
        <f>$C$71</f>
        <v>600</v>
      </c>
      <c r="O71" s="208"/>
      <c r="P71" s="208">
        <f>$C$71</f>
        <v>600</v>
      </c>
      <c r="Q71" s="179"/>
      <c r="R71" s="208">
        <f>$C$71</f>
        <v>600</v>
      </c>
      <c r="S71" s="179"/>
      <c r="T71" s="208">
        <f>$C$71</f>
        <v>600</v>
      </c>
      <c r="U71" s="179"/>
      <c r="V71" s="208">
        <f>$C$71</f>
        <v>600</v>
      </c>
      <c r="W71" s="179"/>
      <c r="X71" s="208">
        <f>$C$71</f>
        <v>600</v>
      </c>
      <c r="Y71" s="179"/>
      <c r="Z71" s="208">
        <f t="shared" si="10"/>
        <v>7200</v>
      </c>
      <c r="AA71" s="4"/>
      <c r="AB71" s="68"/>
    </row>
    <row r="72" spans="1:28" ht="15.75" customHeight="1">
      <c r="A72" s="4" t="s">
        <v>365</v>
      </c>
      <c r="B72" s="4"/>
      <c r="C72" s="179">
        <f>'Start Here'!B93</f>
        <v>250</v>
      </c>
      <c r="D72" s="179">
        <f>$C$72</f>
        <v>250</v>
      </c>
      <c r="E72" s="179"/>
      <c r="F72" s="179">
        <f>$C$72</f>
        <v>250</v>
      </c>
      <c r="G72" s="179"/>
      <c r="H72" s="179">
        <f>$C$72</f>
        <v>250</v>
      </c>
      <c r="I72" s="179"/>
      <c r="J72" s="179">
        <f>$C$72</f>
        <v>250</v>
      </c>
      <c r="K72" s="179"/>
      <c r="L72" s="179">
        <f>$C$72</f>
        <v>250</v>
      </c>
      <c r="M72" s="179"/>
      <c r="N72" s="179">
        <f>$C$72</f>
        <v>250</v>
      </c>
      <c r="O72" s="179"/>
      <c r="P72" s="179">
        <f>$C$72</f>
        <v>250</v>
      </c>
      <c r="Q72" s="179"/>
      <c r="R72" s="179">
        <f>$C$72</f>
        <v>250</v>
      </c>
      <c r="S72" s="179"/>
      <c r="T72" s="179">
        <f>$C$72</f>
        <v>250</v>
      </c>
      <c r="U72" s="179"/>
      <c r="V72" s="179">
        <f>$C$72</f>
        <v>250</v>
      </c>
      <c r="W72" s="179"/>
      <c r="X72" s="179">
        <f>$C$72</f>
        <v>250</v>
      </c>
      <c r="Y72" s="179"/>
      <c r="Z72" s="208">
        <f t="shared" si="10"/>
        <v>3000</v>
      </c>
      <c r="AA72" s="4"/>
      <c r="AB72" s="68"/>
    </row>
    <row r="73" spans="1:28" ht="15.75" customHeight="1">
      <c r="A73" s="4" t="s">
        <v>366</v>
      </c>
      <c r="B73" s="4"/>
      <c r="C73" s="208">
        <f>C63*'Start Here'!B42</f>
        <v>0</v>
      </c>
      <c r="D73" s="208">
        <f>D63*3%</f>
        <v>0</v>
      </c>
      <c r="E73" s="179"/>
      <c r="F73" s="208">
        <f>F63*3%</f>
        <v>180</v>
      </c>
      <c r="G73" s="179"/>
      <c r="H73" s="208">
        <f>H63*3%</f>
        <v>270</v>
      </c>
      <c r="I73" s="179"/>
      <c r="J73" s="208">
        <f>J63*3%</f>
        <v>360</v>
      </c>
      <c r="K73" s="179"/>
      <c r="L73" s="208">
        <f>L63*3%</f>
        <v>360</v>
      </c>
      <c r="M73" s="179"/>
      <c r="N73" s="208">
        <f>N63*3%</f>
        <v>360</v>
      </c>
      <c r="O73" s="208"/>
      <c r="P73" s="208">
        <f>P63*3%</f>
        <v>450</v>
      </c>
      <c r="Q73" s="179"/>
      <c r="R73" s="208">
        <f>R63*3%</f>
        <v>450</v>
      </c>
      <c r="S73" s="179"/>
      <c r="T73" s="208">
        <f>T63*3%</f>
        <v>540</v>
      </c>
      <c r="U73" s="179"/>
      <c r="V73" s="208">
        <f>V63*3%</f>
        <v>450</v>
      </c>
      <c r="W73" s="179"/>
      <c r="X73" s="208">
        <f>X63*3%</f>
        <v>450</v>
      </c>
      <c r="Y73" s="179"/>
      <c r="Z73" s="208">
        <f t="shared" si="10"/>
        <v>3870</v>
      </c>
      <c r="AA73" s="204"/>
      <c r="AB73" s="68"/>
    </row>
    <row r="74" spans="1:28" ht="15.75" customHeight="1">
      <c r="A74" s="4"/>
      <c r="B74" s="4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4"/>
      <c r="AB74" s="68"/>
    </row>
    <row r="75" spans="1:28" ht="15.75" customHeight="1">
      <c r="A75" s="4" t="s">
        <v>173</v>
      </c>
      <c r="B75" s="4"/>
      <c r="C75" s="208">
        <f t="shared" ref="C75:D75" si="11">SUM(C13:C73)</f>
        <v>6699.7516999999998</v>
      </c>
      <c r="D75" s="208">
        <f t="shared" si="11"/>
        <v>6623.75</v>
      </c>
      <c r="E75" s="179"/>
      <c r="F75" s="208">
        <f>SUM(F13:F73)</f>
        <v>14762.750000000002</v>
      </c>
      <c r="G75" s="179"/>
      <c r="H75" s="208">
        <f>SUM(H13:H73)</f>
        <v>19007.25</v>
      </c>
      <c r="I75" s="179"/>
      <c r="J75" s="208">
        <f>SUM(J13:J73)</f>
        <v>23001.75</v>
      </c>
      <c r="K75" s="179"/>
      <c r="L75" s="208">
        <f>SUM(L13:L73)</f>
        <v>23001.75</v>
      </c>
      <c r="M75" s="179"/>
      <c r="N75" s="208">
        <f>SUM(N13:N73)</f>
        <v>23001.75</v>
      </c>
      <c r="O75" s="208"/>
      <c r="P75" s="208">
        <f>SUM(P13:P73)</f>
        <v>26996.249999999996</v>
      </c>
      <c r="Q75" s="179"/>
      <c r="R75" s="208">
        <f>SUM(R13:R73)</f>
        <v>26996.249999999996</v>
      </c>
      <c r="S75" s="179"/>
      <c r="T75" s="208">
        <f>SUM(T13:T73)</f>
        <v>30990.749999999996</v>
      </c>
      <c r="U75" s="179"/>
      <c r="V75" s="208">
        <f>SUM(V13:V73)</f>
        <v>26996.249999999996</v>
      </c>
      <c r="W75" s="179"/>
      <c r="X75" s="208">
        <f>SUM(X13:X73)</f>
        <v>26996.249999999996</v>
      </c>
      <c r="Y75" s="179"/>
      <c r="Z75" s="223">
        <f>SUM(C75:X75)</f>
        <v>255074.50169999999</v>
      </c>
      <c r="AA75" s="204"/>
      <c r="AB75" s="68"/>
    </row>
    <row r="76" spans="1:28" ht="15.75" customHeight="1">
      <c r="A76" s="4"/>
      <c r="B76" s="4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224"/>
      <c r="Z76" s="225"/>
      <c r="AA76" s="4"/>
      <c r="AB76" s="68"/>
    </row>
    <row r="77" spans="1:28" ht="15.75" customHeight="1">
      <c r="A77" s="226" t="s">
        <v>367</v>
      </c>
      <c r="B77" s="214"/>
      <c r="C77" s="208">
        <f t="shared" ref="C77:D77" si="12">C9-C75</f>
        <v>-6685.4416999999994</v>
      </c>
      <c r="D77" s="227">
        <f t="shared" si="12"/>
        <v>-6623.75</v>
      </c>
      <c r="E77" s="228"/>
      <c r="F77" s="227">
        <f>F9-F75</f>
        <v>1137.2499999999982</v>
      </c>
      <c r="G77" s="228"/>
      <c r="H77" s="227">
        <f>H9-H75</f>
        <v>4842.75</v>
      </c>
      <c r="I77" s="228"/>
      <c r="J77" s="227">
        <f>J9-J75</f>
        <v>8798.25</v>
      </c>
      <c r="K77" s="228"/>
      <c r="L77" s="227">
        <f>L9-L75</f>
        <v>8798.25</v>
      </c>
      <c r="M77" s="228"/>
      <c r="N77" s="227">
        <f>N9-N75</f>
        <v>8798.25</v>
      </c>
      <c r="O77" s="227"/>
      <c r="P77" s="227">
        <f>P9-P75</f>
        <v>12753.750000000004</v>
      </c>
      <c r="Q77" s="228"/>
      <c r="R77" s="227">
        <f>R9-R75</f>
        <v>12753.750000000004</v>
      </c>
      <c r="S77" s="228"/>
      <c r="T77" s="227">
        <f>T9-T75</f>
        <v>16709.250000000004</v>
      </c>
      <c r="U77" s="228"/>
      <c r="V77" s="227">
        <f>V9-V75</f>
        <v>12753.750000000004</v>
      </c>
      <c r="W77" s="228"/>
      <c r="X77" s="227">
        <f>X9-X75</f>
        <v>12753.750000000004</v>
      </c>
      <c r="Y77" s="229"/>
      <c r="Z77" s="230">
        <f>SUM(C77:X77)</f>
        <v>86789.808300000004</v>
      </c>
      <c r="AA77" s="208"/>
      <c r="AB77" s="68" t="s">
        <v>368</v>
      </c>
    </row>
    <row r="78" spans="1:28" ht="15.75" customHeight="1">
      <c r="A78" s="214"/>
      <c r="B78" s="214"/>
      <c r="C78" s="208"/>
      <c r="D78" s="208"/>
      <c r="E78" s="179"/>
      <c r="F78" s="208"/>
      <c r="G78" s="179"/>
      <c r="H78" s="208"/>
      <c r="I78" s="179"/>
      <c r="J78" s="208"/>
      <c r="K78" s="179"/>
      <c r="L78" s="208"/>
      <c r="M78" s="179"/>
      <c r="N78" s="208"/>
      <c r="O78" s="208"/>
      <c r="P78" s="208"/>
      <c r="Q78" s="179"/>
      <c r="R78" s="208"/>
      <c r="S78" s="179"/>
      <c r="T78" s="208"/>
      <c r="U78" s="179"/>
      <c r="V78" s="208"/>
      <c r="W78" s="179"/>
      <c r="X78" s="208"/>
      <c r="Y78" s="179"/>
      <c r="Z78" s="208"/>
      <c r="AA78" s="208"/>
      <c r="AB78" s="68"/>
    </row>
    <row r="79" spans="1:28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68"/>
    </row>
    <row r="80" spans="1:28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68"/>
    </row>
    <row r="81" spans="1:28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68"/>
    </row>
    <row r="82" spans="1:28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68"/>
    </row>
    <row r="83" spans="1:28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68"/>
    </row>
    <row r="84" spans="1:28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68"/>
    </row>
    <row r="85" spans="1:28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68"/>
    </row>
    <row r="86" spans="1:28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68"/>
    </row>
    <row r="87" spans="1:28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68"/>
    </row>
    <row r="88" spans="1:2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68"/>
    </row>
    <row r="89" spans="1:28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68"/>
    </row>
    <row r="90" spans="1:28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68"/>
    </row>
    <row r="91" spans="1:28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68"/>
    </row>
    <row r="92" spans="1:28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68"/>
    </row>
    <row r="93" spans="1:28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68"/>
    </row>
    <row r="94" spans="1:28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68"/>
    </row>
    <row r="95" spans="1:28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68"/>
    </row>
    <row r="96" spans="1:28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68"/>
    </row>
    <row r="97" spans="1:28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68"/>
    </row>
    <row r="98" spans="1:2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68"/>
    </row>
    <row r="99" spans="1:28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68"/>
    </row>
    <row r="100" spans="1:28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68"/>
    </row>
    <row r="101" spans="1:28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68"/>
    </row>
    <row r="102" spans="1:28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68"/>
    </row>
    <row r="103" spans="1:28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68"/>
    </row>
    <row r="104" spans="1:28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68"/>
    </row>
    <row r="105" spans="1:28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68"/>
    </row>
    <row r="106" spans="1:28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68"/>
    </row>
    <row r="107" spans="1:28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68"/>
    </row>
    <row r="108" spans="1:2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68"/>
    </row>
    <row r="109" spans="1:28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68"/>
    </row>
    <row r="110" spans="1:28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68"/>
    </row>
    <row r="111" spans="1:28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68"/>
    </row>
    <row r="112" spans="1:28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68"/>
    </row>
    <row r="113" spans="1:28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68"/>
    </row>
    <row r="114" spans="1:28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68"/>
    </row>
    <row r="115" spans="1:28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68"/>
    </row>
    <row r="116" spans="1:28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68"/>
    </row>
    <row r="117" spans="1:28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68"/>
    </row>
    <row r="118" spans="1:2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68"/>
    </row>
    <row r="119" spans="1:28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68"/>
    </row>
    <row r="120" spans="1:28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68"/>
    </row>
    <row r="121" spans="1:28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68"/>
    </row>
    <row r="122" spans="1:28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68"/>
    </row>
    <row r="123" spans="1:28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68"/>
    </row>
    <row r="124" spans="1:28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68"/>
    </row>
    <row r="125" spans="1:28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68"/>
    </row>
    <row r="126" spans="1:28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68"/>
    </row>
    <row r="127" spans="1:28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68"/>
    </row>
    <row r="128" spans="1: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68"/>
    </row>
    <row r="129" spans="1:28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68"/>
    </row>
    <row r="130" spans="1:28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68"/>
    </row>
    <row r="131" spans="1:28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68"/>
    </row>
    <row r="132" spans="1:28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68"/>
    </row>
    <row r="133" spans="1:28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68"/>
    </row>
    <row r="134" spans="1:28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68"/>
    </row>
    <row r="135" spans="1:28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68"/>
    </row>
    <row r="136" spans="1:28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68"/>
    </row>
    <row r="137" spans="1:28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68"/>
    </row>
    <row r="138" spans="1:2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68"/>
    </row>
    <row r="139" spans="1:28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68"/>
    </row>
    <row r="140" spans="1:28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68"/>
    </row>
    <row r="141" spans="1:28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68"/>
    </row>
    <row r="142" spans="1:28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68"/>
    </row>
    <row r="143" spans="1:28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68"/>
    </row>
    <row r="144" spans="1:28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68"/>
    </row>
    <row r="145" spans="1:28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68"/>
    </row>
    <row r="146" spans="1:28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68"/>
    </row>
    <row r="147" spans="1:28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68"/>
    </row>
    <row r="148" spans="1:2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68"/>
    </row>
    <row r="149" spans="1:28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68"/>
    </row>
    <row r="150" spans="1:28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68"/>
    </row>
    <row r="151" spans="1:28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68"/>
    </row>
    <row r="152" spans="1:28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68"/>
    </row>
    <row r="153" spans="1:28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68"/>
    </row>
    <row r="154" spans="1:28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68"/>
    </row>
    <row r="155" spans="1:28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68"/>
    </row>
    <row r="156" spans="1:28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68"/>
    </row>
    <row r="157" spans="1:28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68"/>
    </row>
    <row r="158" spans="1:2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68"/>
    </row>
    <row r="159" spans="1:28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68"/>
    </row>
    <row r="160" spans="1:28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68"/>
    </row>
    <row r="161" spans="1:28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68"/>
    </row>
    <row r="162" spans="1:28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68"/>
    </row>
    <row r="163" spans="1:28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68"/>
    </row>
    <row r="164" spans="1:28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68"/>
    </row>
    <row r="165" spans="1:28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68"/>
    </row>
    <row r="166" spans="1:28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68"/>
    </row>
    <row r="167" spans="1:28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68"/>
    </row>
    <row r="168" spans="1:2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68"/>
    </row>
    <row r="169" spans="1:28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68"/>
    </row>
    <row r="170" spans="1:28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68"/>
    </row>
    <row r="171" spans="1:28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68"/>
    </row>
    <row r="172" spans="1:28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68"/>
    </row>
    <row r="173" spans="1:28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68"/>
    </row>
    <row r="174" spans="1:28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68"/>
    </row>
    <row r="175" spans="1:28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68"/>
    </row>
    <row r="176" spans="1:28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68"/>
    </row>
    <row r="177" spans="1:28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68"/>
    </row>
    <row r="178" spans="1:2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68"/>
    </row>
    <row r="179" spans="1:28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68"/>
    </row>
    <row r="180" spans="1:28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68"/>
    </row>
    <row r="181" spans="1:28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68"/>
    </row>
    <row r="182" spans="1:28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68"/>
    </row>
    <row r="183" spans="1:28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68"/>
    </row>
    <row r="184" spans="1:28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68"/>
    </row>
    <row r="185" spans="1:28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68"/>
    </row>
    <row r="186" spans="1:28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68"/>
    </row>
    <row r="187" spans="1:28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68"/>
    </row>
    <row r="188" spans="1:2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68"/>
    </row>
    <row r="189" spans="1:28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68"/>
    </row>
    <row r="190" spans="1:28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68"/>
    </row>
    <row r="191" spans="1:28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68"/>
    </row>
    <row r="192" spans="1:28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68"/>
    </row>
    <row r="193" spans="1:28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68"/>
    </row>
    <row r="194" spans="1:28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68"/>
    </row>
    <row r="195" spans="1:28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68"/>
    </row>
    <row r="196" spans="1:28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68"/>
    </row>
    <row r="197" spans="1:28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68"/>
    </row>
    <row r="198" spans="1:2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68"/>
    </row>
    <row r="199" spans="1:28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68"/>
    </row>
    <row r="200" spans="1:28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68"/>
    </row>
    <row r="201" spans="1:28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68"/>
    </row>
    <row r="202" spans="1:28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68"/>
    </row>
    <row r="203" spans="1:28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68"/>
    </row>
    <row r="204" spans="1:28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68"/>
    </row>
    <row r="205" spans="1:28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68"/>
    </row>
    <row r="206" spans="1:28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68"/>
    </row>
    <row r="207" spans="1:28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68"/>
    </row>
    <row r="208" spans="1:2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68"/>
    </row>
    <row r="209" spans="1:28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68"/>
    </row>
    <row r="210" spans="1:28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68"/>
    </row>
    <row r="211" spans="1:28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68"/>
    </row>
    <row r="212" spans="1:28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68"/>
    </row>
    <row r="213" spans="1:28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68"/>
    </row>
    <row r="214" spans="1:28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68"/>
    </row>
    <row r="215" spans="1:28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68"/>
    </row>
    <row r="216" spans="1:28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68"/>
    </row>
    <row r="217" spans="1:28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68"/>
    </row>
    <row r="218" spans="1:2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68"/>
    </row>
    <row r="219" spans="1:28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68"/>
    </row>
    <row r="220" spans="1:28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68"/>
    </row>
    <row r="221" spans="1:28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68"/>
    </row>
    <row r="222" spans="1:28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68"/>
    </row>
    <row r="223" spans="1:28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68"/>
    </row>
    <row r="224" spans="1:28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68"/>
    </row>
    <row r="225" spans="1:28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68"/>
    </row>
    <row r="226" spans="1:28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68"/>
    </row>
    <row r="227" spans="1:28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68"/>
    </row>
    <row r="228" spans="1: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68"/>
    </row>
    <row r="229" spans="1:28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68"/>
    </row>
    <row r="230" spans="1:28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68"/>
    </row>
    <row r="231" spans="1:28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68"/>
    </row>
    <row r="232" spans="1:28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68"/>
    </row>
    <row r="233" spans="1:28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68"/>
    </row>
    <row r="234" spans="1:28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68"/>
    </row>
    <row r="235" spans="1:28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68"/>
    </row>
    <row r="236" spans="1:28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68"/>
    </row>
    <row r="237" spans="1:28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68"/>
    </row>
    <row r="238" spans="1:2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68"/>
    </row>
    <row r="239" spans="1:28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68"/>
    </row>
    <row r="240" spans="1:28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68"/>
    </row>
    <row r="241" spans="1:28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68"/>
    </row>
    <row r="242" spans="1:28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68"/>
    </row>
    <row r="243" spans="1:28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68"/>
    </row>
    <row r="244" spans="1:28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68"/>
    </row>
    <row r="245" spans="1:28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68"/>
    </row>
    <row r="246" spans="1:28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68"/>
    </row>
    <row r="247" spans="1:28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68"/>
    </row>
    <row r="248" spans="1:2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68"/>
    </row>
    <row r="249" spans="1:28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68"/>
    </row>
    <row r="250" spans="1:28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68"/>
    </row>
    <row r="251" spans="1:28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68"/>
    </row>
    <row r="252" spans="1:28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68"/>
    </row>
    <row r="253" spans="1:28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68"/>
    </row>
    <row r="254" spans="1:28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68"/>
    </row>
    <row r="255" spans="1:28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68"/>
    </row>
    <row r="256" spans="1:28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68"/>
    </row>
    <row r="257" spans="1:28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68"/>
    </row>
    <row r="258" spans="1:2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68"/>
    </row>
    <row r="259" spans="1:28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68"/>
    </row>
    <row r="260" spans="1:28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68"/>
    </row>
    <row r="261" spans="1:28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68"/>
    </row>
    <row r="262" spans="1:28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68"/>
    </row>
    <row r="263" spans="1:28" ht="15.7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</row>
    <row r="264" spans="1:28" ht="15.7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</row>
    <row r="265" spans="1:28" ht="15.7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</row>
    <row r="266" spans="1:28" ht="15.7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</row>
    <row r="267" spans="1:28" ht="15.7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</row>
    <row r="268" spans="1:28" ht="15.7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</row>
    <row r="269" spans="1:28" ht="15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</row>
    <row r="270" spans="1:28" ht="15.7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</row>
    <row r="271" spans="1:28" ht="15.7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</row>
    <row r="272" spans="1:28" ht="15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</row>
    <row r="273" spans="1:28" ht="15.7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</row>
    <row r="274" spans="1:28" ht="12.7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</row>
    <row r="275" spans="1:28" ht="12.7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</row>
    <row r="276" spans="1:28" ht="12.7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</row>
    <row r="277" spans="1:28" ht="12.7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</row>
    <row r="278" spans="1:28" ht="12.7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</row>
    <row r="279" spans="1:28" ht="12.7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</row>
    <row r="280" spans="1:28" ht="12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</row>
    <row r="281" spans="1:28" ht="12.7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</row>
    <row r="282" spans="1:28" ht="12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</row>
    <row r="283" spans="1:28" ht="12.7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</row>
    <row r="284" spans="1:28" ht="12.7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</row>
    <row r="285" spans="1:28" ht="12.7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</row>
    <row r="286" spans="1:28" ht="12.7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</row>
    <row r="287" spans="1:28" ht="12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</row>
    <row r="288" spans="1:28" ht="12.7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</row>
    <row r="289" spans="1:28" ht="12.7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</row>
    <row r="290" spans="1:28" ht="12.7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</row>
    <row r="291" spans="1:28" ht="12.7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</row>
    <row r="292" spans="1:28" ht="12.7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</row>
    <row r="293" spans="1:28" ht="12.7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</row>
    <row r="294" spans="1:28" ht="12.7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</row>
    <row r="295" spans="1:28" ht="12.7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</row>
    <row r="296" spans="1:28" ht="12.7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</row>
    <row r="297" spans="1:28" ht="12.7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</row>
    <row r="298" spans="1:28" ht="12.7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</row>
    <row r="299" spans="1:28" ht="12.7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</row>
    <row r="300" spans="1:28" ht="12.7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</row>
    <row r="301" spans="1:28" ht="12.7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</row>
    <row r="302" spans="1:28" ht="12.7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</row>
    <row r="303" spans="1:28" ht="12.7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</row>
    <row r="304" spans="1:28" ht="12.7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</row>
    <row r="305" spans="1:28" ht="12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</row>
    <row r="306" spans="1:28" ht="12.7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</row>
    <row r="307" spans="1:28" ht="12.7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</row>
    <row r="308" spans="1:28" ht="12.7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</row>
    <row r="309" spans="1:28" ht="12.7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</row>
    <row r="310" spans="1:28" ht="12.7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</row>
    <row r="311" spans="1:28" ht="12.7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</row>
    <row r="312" spans="1:28" ht="12.7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</row>
    <row r="313" spans="1:28" ht="12.7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</row>
    <row r="314" spans="1:28" ht="12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</row>
    <row r="315" spans="1:28" ht="12.7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7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</row>
    <row r="317" spans="1:28" ht="12.7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7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</row>
    <row r="319" spans="1:28" ht="12.7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</row>
    <row r="320" spans="1:28" ht="12.7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</row>
    <row r="321" spans="1:28" ht="12.7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</row>
    <row r="322" spans="1:28" ht="12.7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</row>
    <row r="323" spans="1:28" ht="12.7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</row>
    <row r="324" spans="1:28" ht="12.7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7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7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</row>
    <row r="327" spans="1:28" ht="12.7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</row>
    <row r="328" spans="1:28" ht="12.7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</row>
    <row r="329" spans="1:28" ht="12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</row>
    <row r="330" spans="1:28" ht="12.7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7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7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</row>
    <row r="333" spans="1:28" ht="12.7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</row>
    <row r="334" spans="1:28" ht="12.7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</row>
    <row r="335" spans="1:28" ht="12.7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</row>
    <row r="336" spans="1:28" ht="12.7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</row>
    <row r="337" spans="1:28" ht="12.7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</row>
    <row r="338" spans="1:28" ht="12.7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</row>
    <row r="339" spans="1:28" ht="12.7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</row>
    <row r="340" spans="1:28" ht="12.7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</row>
    <row r="341" spans="1:28" ht="12.7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</row>
    <row r="342" spans="1:28" ht="12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</row>
    <row r="343" spans="1:28" ht="12.7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</row>
    <row r="344" spans="1:28" ht="12.7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</row>
    <row r="345" spans="1:28" ht="12.7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</row>
    <row r="346" spans="1:28" ht="12.7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</row>
    <row r="347" spans="1:28" ht="12.7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</row>
    <row r="348" spans="1:28" ht="12.7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</row>
    <row r="349" spans="1:28" ht="12.7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</row>
    <row r="350" spans="1:28" ht="12.7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</row>
    <row r="351" spans="1:28" ht="12.7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</row>
    <row r="352" spans="1:28" ht="12.7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</row>
    <row r="353" spans="1:28" ht="12.7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</row>
    <row r="354" spans="1:28" ht="12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</row>
    <row r="355" spans="1:28" ht="12.7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</row>
    <row r="356" spans="1:28" ht="12.7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</row>
    <row r="357" spans="1:28" ht="12.7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</row>
    <row r="358" spans="1:28" ht="12.7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</row>
    <row r="359" spans="1:28" ht="12.7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</row>
    <row r="360" spans="1:28" ht="12.7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</row>
    <row r="361" spans="1:28" ht="12.7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</row>
    <row r="362" spans="1:28" ht="12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</row>
    <row r="363" spans="1:28" ht="12.7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</row>
    <row r="364" spans="1:28" ht="12.7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</row>
    <row r="365" spans="1:28" ht="12.7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</row>
    <row r="366" spans="1:28" ht="12.7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</row>
    <row r="367" spans="1:28" ht="12.7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</row>
    <row r="368" spans="1:28" ht="12.7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</row>
    <row r="369" spans="1:28" ht="12.7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</row>
    <row r="370" spans="1:28" ht="12.7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</row>
    <row r="371" spans="1:28" ht="12.7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</row>
    <row r="372" spans="1:28" ht="12.7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</row>
    <row r="373" spans="1:28" ht="12.7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</row>
    <row r="374" spans="1:28" ht="12.7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</row>
    <row r="375" spans="1:28" ht="12.7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</row>
    <row r="376" spans="1:28" ht="12.7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</row>
    <row r="377" spans="1:28" ht="12.7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</row>
    <row r="378" spans="1:28" ht="12.7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</row>
    <row r="379" spans="1:28" ht="12.7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</row>
    <row r="380" spans="1:28" ht="12.7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</row>
    <row r="381" spans="1:28" ht="12.7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</row>
    <row r="382" spans="1:28" ht="12.7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</row>
    <row r="383" spans="1:28" ht="12.7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</row>
    <row r="384" spans="1:28" ht="12.7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</row>
    <row r="385" spans="1:28" ht="12.7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</row>
    <row r="386" spans="1:28" ht="12.7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</row>
    <row r="387" spans="1:28" ht="12.7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</row>
    <row r="388" spans="1:28" ht="12.7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</row>
    <row r="389" spans="1:28" ht="12.7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</row>
    <row r="390" spans="1:28" ht="12.7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</row>
    <row r="391" spans="1:28" ht="12.7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</row>
    <row r="392" spans="1:28" ht="12.7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</row>
    <row r="393" spans="1:28" ht="12.7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</row>
    <row r="394" spans="1:28" ht="12.7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</row>
    <row r="395" spans="1:28" ht="12.7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</row>
    <row r="396" spans="1:28" ht="12.7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</row>
    <row r="397" spans="1:28" ht="12.7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</row>
    <row r="398" spans="1:28" ht="12.7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</row>
    <row r="399" spans="1:28" ht="12.7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</row>
    <row r="400" spans="1:28" ht="12.7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</row>
    <row r="401" spans="1:28" ht="12.7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</row>
    <row r="402" spans="1:28" ht="12.7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</row>
    <row r="403" spans="1:28" ht="12.7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</row>
    <row r="404" spans="1:28" ht="12.7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</row>
    <row r="405" spans="1:28" ht="12.7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</row>
    <row r="406" spans="1:28" ht="12.7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</row>
    <row r="407" spans="1:28" ht="12.7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</row>
    <row r="408" spans="1:28" ht="12.7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</row>
    <row r="409" spans="1:28" ht="12.7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</row>
    <row r="410" spans="1:28" ht="12.7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</row>
    <row r="411" spans="1:28" ht="12.7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</row>
    <row r="412" spans="1:28" ht="12.7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</row>
    <row r="413" spans="1:28" ht="12.7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</row>
    <row r="414" spans="1:28" ht="12.7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</row>
    <row r="415" spans="1:28" ht="12.7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</row>
    <row r="416" spans="1:28" ht="12.7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</row>
    <row r="417" spans="1:28" ht="12.7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</row>
    <row r="418" spans="1:28" ht="12.7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</row>
    <row r="419" spans="1:28" ht="12.7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</row>
    <row r="420" spans="1:28" ht="12.7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</row>
    <row r="421" spans="1:28" ht="12.7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</row>
    <row r="422" spans="1:28" ht="12.7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</row>
    <row r="423" spans="1:28" ht="12.7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</row>
    <row r="424" spans="1:28" ht="12.7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</row>
    <row r="425" spans="1:28" ht="12.7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</row>
    <row r="426" spans="1:28" ht="12.7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</row>
    <row r="427" spans="1:28" ht="12.7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</row>
    <row r="428" spans="1:28" ht="12.7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</row>
    <row r="429" spans="1:28" ht="12.7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</row>
    <row r="430" spans="1:28" ht="12.7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</row>
    <row r="431" spans="1:28" ht="12.7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</row>
    <row r="432" spans="1:28" ht="12.7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</row>
    <row r="433" spans="1:28" ht="12.7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</row>
    <row r="434" spans="1:28" ht="12.7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</row>
    <row r="435" spans="1:28" ht="12.7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</row>
    <row r="436" spans="1:28" ht="12.7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</row>
    <row r="437" spans="1:28" ht="12.7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</row>
    <row r="438" spans="1:28" ht="12.7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</row>
    <row r="439" spans="1:28" ht="12.7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</row>
    <row r="440" spans="1:28" ht="12.7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</row>
    <row r="441" spans="1:28" ht="12.7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</row>
    <row r="442" spans="1:28" ht="12.7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</row>
    <row r="443" spans="1:28" ht="12.7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</row>
    <row r="444" spans="1:28" ht="12.7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</row>
    <row r="445" spans="1:28" ht="12.7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</row>
    <row r="446" spans="1:28" ht="12.7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</row>
    <row r="447" spans="1:28" ht="12.7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</row>
    <row r="448" spans="1:28" ht="12.7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</row>
    <row r="449" spans="1:28" ht="12.7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</row>
    <row r="450" spans="1:28" ht="12.7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</row>
    <row r="451" spans="1:28" ht="12.7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</row>
    <row r="452" spans="1:28" ht="12.7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</row>
    <row r="453" spans="1:28" ht="12.7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</row>
    <row r="454" spans="1:28" ht="12.7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</row>
    <row r="455" spans="1:28" ht="12.7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</row>
    <row r="456" spans="1:28" ht="12.7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</row>
    <row r="457" spans="1:28" ht="12.7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</row>
    <row r="458" spans="1:28" ht="12.7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</row>
    <row r="459" spans="1:28" ht="12.7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</row>
    <row r="460" spans="1:28" ht="12.7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</row>
    <row r="461" spans="1:28" ht="12.7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</row>
    <row r="462" spans="1:28" ht="12.7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</row>
    <row r="463" spans="1:28" ht="12.7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</row>
    <row r="464" spans="1:28" ht="12.7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</row>
    <row r="465" spans="1:28" ht="12.7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</row>
    <row r="466" spans="1:28" ht="12.7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</row>
    <row r="467" spans="1:28" ht="12.7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</row>
    <row r="468" spans="1:28" ht="12.7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</row>
    <row r="469" spans="1:28" ht="12.7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</row>
    <row r="470" spans="1:28" ht="12.7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</row>
    <row r="471" spans="1:28" ht="12.7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</row>
    <row r="472" spans="1:28" ht="12.7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</row>
    <row r="473" spans="1:28" ht="12.7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</row>
    <row r="474" spans="1:28" ht="12.7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</row>
    <row r="475" spans="1:28" ht="12.7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</row>
    <row r="476" spans="1:28" ht="12.7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</row>
    <row r="477" spans="1:28" ht="12.7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</row>
    <row r="478" spans="1:28" ht="12.7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</row>
    <row r="479" spans="1:28" ht="12.7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</row>
    <row r="480" spans="1:28" ht="12.7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</row>
    <row r="481" spans="1:28" ht="12.7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</row>
    <row r="482" spans="1:28" ht="12.7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</row>
    <row r="483" spans="1:28" ht="12.7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</row>
    <row r="484" spans="1:28" ht="12.7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</row>
    <row r="485" spans="1:28" ht="12.7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</row>
    <row r="486" spans="1:28" ht="12.7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</row>
    <row r="487" spans="1:28" ht="12.7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</row>
    <row r="488" spans="1:28" ht="12.7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</row>
    <row r="489" spans="1:28" ht="12.7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</row>
    <row r="490" spans="1:28" ht="12.7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</row>
    <row r="491" spans="1:28" ht="12.7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</row>
    <row r="492" spans="1:28" ht="12.7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</row>
    <row r="493" spans="1:28" ht="12.7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</row>
    <row r="494" spans="1:28" ht="12.7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</row>
    <row r="495" spans="1:28" ht="12.7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</row>
    <row r="496" spans="1:28" ht="12.7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</row>
    <row r="497" spans="1:28" ht="12.7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</row>
    <row r="498" spans="1:28" ht="12.7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</row>
    <row r="499" spans="1:28" ht="12.7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</row>
    <row r="500" spans="1:28" ht="12.7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</row>
    <row r="501" spans="1:28" ht="12.7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</row>
    <row r="502" spans="1:28" ht="12.7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</row>
    <row r="503" spans="1:28" ht="12.7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</row>
    <row r="504" spans="1:28" ht="12.7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</row>
    <row r="505" spans="1:28" ht="12.7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</row>
    <row r="506" spans="1:28" ht="12.7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</row>
    <row r="507" spans="1:28" ht="12.7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</row>
    <row r="508" spans="1:28" ht="12.7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</row>
    <row r="509" spans="1:28" ht="12.7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</row>
    <row r="510" spans="1:28" ht="12.7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</row>
    <row r="511" spans="1:28" ht="12.7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</row>
    <row r="512" spans="1:28" ht="12.7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</row>
    <row r="513" spans="1:28" ht="12.7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</row>
    <row r="514" spans="1:28" ht="12.7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</row>
    <row r="515" spans="1:28" ht="12.7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</row>
    <row r="516" spans="1:28" ht="12.7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</row>
    <row r="517" spans="1:28" ht="12.7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</row>
    <row r="518" spans="1:28" ht="12.7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</row>
    <row r="519" spans="1:28" ht="12.7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</row>
    <row r="520" spans="1:28" ht="12.7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</row>
    <row r="521" spans="1:28" ht="12.7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</row>
    <row r="522" spans="1:28" ht="12.7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</row>
    <row r="523" spans="1:28" ht="12.7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</row>
    <row r="524" spans="1:28" ht="12.7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</row>
    <row r="525" spans="1:28" ht="12.7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</row>
    <row r="526" spans="1:28" ht="12.7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</row>
    <row r="527" spans="1:28" ht="12.7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</row>
    <row r="528" spans="1:28" ht="12.7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</row>
    <row r="529" spans="1:28" ht="12.7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</row>
    <row r="530" spans="1:28" ht="12.7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</row>
    <row r="531" spans="1:28" ht="12.7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</row>
    <row r="532" spans="1:28" ht="12.7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</row>
    <row r="533" spans="1:28" ht="12.7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</row>
    <row r="534" spans="1:28" ht="12.7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</row>
    <row r="535" spans="1:28" ht="12.7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</row>
    <row r="536" spans="1:28" ht="12.7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</row>
    <row r="537" spans="1:28" ht="12.7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</row>
    <row r="538" spans="1:28" ht="12.7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</row>
    <row r="539" spans="1:28" ht="12.7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</row>
    <row r="540" spans="1:28" ht="12.7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</row>
    <row r="541" spans="1:28" ht="12.7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</row>
    <row r="542" spans="1:28" ht="12.7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</row>
    <row r="543" spans="1:28" ht="12.7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</row>
    <row r="544" spans="1:28" ht="12.7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</row>
    <row r="545" spans="1:28" ht="12.7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</row>
    <row r="546" spans="1:28" ht="12.7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</row>
    <row r="547" spans="1:28" ht="12.7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</row>
    <row r="548" spans="1:28" ht="12.7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</row>
    <row r="549" spans="1:28" ht="12.7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</row>
    <row r="550" spans="1:28" ht="12.7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</row>
    <row r="551" spans="1:28" ht="12.7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</row>
    <row r="552" spans="1:28" ht="12.7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</row>
    <row r="553" spans="1:28" ht="12.7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</row>
    <row r="554" spans="1:28" ht="12.7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</row>
    <row r="555" spans="1:28" ht="12.7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</row>
    <row r="556" spans="1:28" ht="12.7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</row>
    <row r="557" spans="1:28" ht="12.7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</row>
    <row r="558" spans="1:28" ht="12.7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</row>
    <row r="559" spans="1:28" ht="12.7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</row>
    <row r="560" spans="1:28" ht="12.7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</row>
    <row r="561" spans="1:28" ht="12.7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</row>
    <row r="562" spans="1:28" ht="12.7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</row>
    <row r="563" spans="1:28" ht="12.7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</row>
    <row r="564" spans="1:28" ht="12.7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</row>
    <row r="565" spans="1:28" ht="12.7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</row>
    <row r="566" spans="1:28" ht="12.7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</row>
    <row r="567" spans="1:28" ht="12.7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</row>
    <row r="568" spans="1:28" ht="12.7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</row>
    <row r="569" spans="1:28" ht="12.7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</row>
    <row r="570" spans="1:28" ht="12.7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</row>
    <row r="571" spans="1:28" ht="12.7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</row>
    <row r="572" spans="1:28" ht="12.7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</row>
    <row r="573" spans="1:28" ht="12.7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</row>
    <row r="574" spans="1:28" ht="12.7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</row>
    <row r="575" spans="1:28" ht="12.7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</row>
    <row r="576" spans="1:28" ht="12.7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</row>
    <row r="577" spans="1:28" ht="12.7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</row>
    <row r="578" spans="1:28" ht="12.7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</row>
    <row r="579" spans="1:28" ht="12.7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</row>
    <row r="580" spans="1:28" ht="12.7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</row>
    <row r="581" spans="1:28" ht="12.7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</row>
    <row r="582" spans="1:28" ht="12.7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</row>
    <row r="583" spans="1:28" ht="12.7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</row>
    <row r="584" spans="1:28" ht="12.7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</row>
    <row r="585" spans="1:28" ht="12.7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</row>
    <row r="586" spans="1:28" ht="12.7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</row>
    <row r="587" spans="1:28" ht="12.7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</row>
    <row r="588" spans="1:28" ht="12.7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</row>
    <row r="589" spans="1:28" ht="12.7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</row>
    <row r="590" spans="1:28" ht="12.7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</row>
    <row r="591" spans="1:28" ht="12.7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</row>
    <row r="592" spans="1:28" ht="12.7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</row>
    <row r="593" spans="1:28" ht="12.7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</row>
    <row r="594" spans="1:28" ht="12.7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</row>
    <row r="595" spans="1:28" ht="12.7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</row>
    <row r="596" spans="1:28" ht="12.7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</row>
    <row r="597" spans="1:28" ht="12.7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</row>
    <row r="598" spans="1:28" ht="12.7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</row>
    <row r="599" spans="1:28" ht="12.7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</row>
    <row r="600" spans="1:28" ht="12.7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</row>
    <row r="601" spans="1:28" ht="12.7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</row>
    <row r="602" spans="1:28" ht="12.7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</row>
    <row r="603" spans="1:28" ht="12.7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</row>
    <row r="604" spans="1:28" ht="12.7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</row>
    <row r="605" spans="1:28" ht="12.7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</row>
    <row r="606" spans="1:28" ht="12.7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</row>
    <row r="607" spans="1:28" ht="12.7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</row>
    <row r="608" spans="1:28" ht="12.7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</row>
    <row r="609" spans="1:28" ht="12.7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</row>
    <row r="610" spans="1:28" ht="12.7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</row>
    <row r="611" spans="1:28" ht="12.7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</row>
    <row r="612" spans="1:28" ht="12.7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</row>
    <row r="613" spans="1:28" ht="12.7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</row>
    <row r="614" spans="1:28" ht="12.7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</row>
    <row r="615" spans="1:28" ht="12.7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</row>
    <row r="616" spans="1:28" ht="12.7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</row>
    <row r="617" spans="1:28" ht="12.7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</row>
    <row r="618" spans="1:28" ht="12.7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</row>
    <row r="619" spans="1:28" ht="12.7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</row>
    <row r="620" spans="1:28" ht="12.7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</row>
    <row r="621" spans="1:28" ht="12.7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</row>
    <row r="622" spans="1:28" ht="12.7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</row>
    <row r="623" spans="1:28" ht="12.7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</row>
    <row r="624" spans="1:28" ht="12.7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</row>
    <row r="625" spans="1:28" ht="12.7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</row>
    <row r="626" spans="1:28" ht="12.7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</row>
    <row r="627" spans="1:28" ht="12.7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</row>
    <row r="628" spans="1:28" ht="12.7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</row>
    <row r="629" spans="1:28" ht="12.7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</row>
    <row r="630" spans="1:28" ht="12.7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</row>
    <row r="631" spans="1:28" ht="12.7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</row>
    <row r="632" spans="1:28" ht="12.7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</row>
    <row r="633" spans="1:28" ht="12.7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</row>
    <row r="634" spans="1:28" ht="12.7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</row>
    <row r="635" spans="1:28" ht="12.7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</row>
    <row r="636" spans="1:28" ht="12.7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</row>
    <row r="637" spans="1:28" ht="12.7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</row>
    <row r="638" spans="1:28" ht="12.7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</row>
    <row r="639" spans="1:28" ht="12.7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</row>
    <row r="640" spans="1:28" ht="12.7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</row>
    <row r="641" spans="1:28" ht="12.7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</row>
    <row r="642" spans="1:28" ht="12.7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</row>
    <row r="643" spans="1:28" ht="12.7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</row>
    <row r="644" spans="1:28" ht="12.7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</row>
    <row r="645" spans="1:28" ht="12.7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</row>
    <row r="646" spans="1:28" ht="12.7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</row>
    <row r="647" spans="1:28" ht="12.7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</row>
    <row r="648" spans="1:28" ht="12.7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</row>
    <row r="649" spans="1:28" ht="12.7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</row>
    <row r="650" spans="1:28" ht="12.7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</row>
    <row r="651" spans="1:28" ht="12.7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</row>
    <row r="652" spans="1:28" ht="12.7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</row>
    <row r="653" spans="1:28" ht="12.7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</row>
    <row r="654" spans="1:28" ht="12.7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</row>
    <row r="655" spans="1:28" ht="12.7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</row>
    <row r="656" spans="1:28" ht="12.7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</row>
    <row r="657" spans="1:28" ht="12.7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</row>
    <row r="658" spans="1:28" ht="12.7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</row>
    <row r="659" spans="1:28" ht="12.7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</row>
    <row r="660" spans="1:28" ht="12.7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</row>
    <row r="661" spans="1:28" ht="12.7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</row>
    <row r="662" spans="1:28" ht="12.7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</row>
    <row r="663" spans="1:28" ht="12.7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</row>
    <row r="664" spans="1:28" ht="12.7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</row>
    <row r="665" spans="1:28" ht="12.7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</row>
    <row r="666" spans="1:28" ht="12.7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</row>
    <row r="667" spans="1:28" ht="12.7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</row>
    <row r="668" spans="1:28" ht="12.7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</row>
    <row r="669" spans="1:28" ht="12.7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</row>
    <row r="670" spans="1:28" ht="12.7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</row>
    <row r="671" spans="1:28" ht="12.7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</row>
    <row r="672" spans="1:28" ht="12.7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</row>
    <row r="673" spans="1:28" ht="12.7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</row>
    <row r="674" spans="1:28" ht="12.7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</row>
    <row r="675" spans="1:28" ht="12.7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</row>
    <row r="676" spans="1:28" ht="12.7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</row>
    <row r="677" spans="1:28" ht="12.7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</row>
    <row r="678" spans="1:28" ht="12.7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</row>
    <row r="679" spans="1:28" ht="12.7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</row>
    <row r="680" spans="1:28" ht="12.7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</row>
    <row r="681" spans="1:28" ht="12.7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</row>
    <row r="682" spans="1:28" ht="12.7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</row>
    <row r="683" spans="1:28" ht="12.7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</row>
    <row r="684" spans="1:28" ht="12.7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</row>
    <row r="685" spans="1:28" ht="12.7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</row>
    <row r="686" spans="1:28" ht="12.7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</row>
    <row r="687" spans="1:28" ht="12.7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</row>
    <row r="688" spans="1:28" ht="12.7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</row>
    <row r="689" spans="1:28" ht="12.7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</row>
    <row r="690" spans="1:28" ht="12.7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</row>
    <row r="691" spans="1:28" ht="12.7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</row>
    <row r="692" spans="1:28" ht="12.7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</row>
    <row r="693" spans="1:28" ht="12.7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</row>
    <row r="694" spans="1:28" ht="12.7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</row>
    <row r="695" spans="1:28" ht="12.7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</row>
    <row r="696" spans="1:28" ht="12.7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</row>
    <row r="697" spans="1:28" ht="12.7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</row>
    <row r="698" spans="1:28" ht="12.7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</row>
    <row r="699" spans="1:28" ht="12.7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</row>
    <row r="700" spans="1:28" ht="12.7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</row>
    <row r="701" spans="1:28" ht="12.7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</row>
    <row r="702" spans="1:28" ht="12.7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</row>
    <row r="703" spans="1:28" ht="12.7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</row>
    <row r="704" spans="1:28" ht="12.7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</row>
    <row r="705" spans="1:28" ht="12.7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</row>
    <row r="706" spans="1:28" ht="12.7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</row>
    <row r="707" spans="1:28" ht="12.7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</row>
    <row r="708" spans="1:28" ht="12.7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</row>
    <row r="709" spans="1:28" ht="12.7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</row>
    <row r="710" spans="1:28" ht="12.7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</row>
    <row r="711" spans="1:28" ht="12.7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</row>
    <row r="712" spans="1:28" ht="12.7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</row>
    <row r="713" spans="1:28" ht="12.7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</row>
    <row r="714" spans="1:28" ht="12.7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</row>
    <row r="715" spans="1:28" ht="12.7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</row>
    <row r="716" spans="1:28" ht="12.7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</row>
    <row r="717" spans="1:28" ht="12.7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</row>
    <row r="718" spans="1:28" ht="12.7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</row>
    <row r="719" spans="1:28" ht="12.7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</row>
    <row r="720" spans="1:28" ht="12.7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</row>
    <row r="721" spans="1:28" ht="12.7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</row>
    <row r="722" spans="1:28" ht="12.7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</row>
    <row r="723" spans="1:28" ht="12.7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</row>
    <row r="724" spans="1:28" ht="12.7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</row>
    <row r="725" spans="1:28" ht="12.7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</row>
    <row r="726" spans="1:28" ht="12.7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</row>
    <row r="727" spans="1:28" ht="12.7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</row>
    <row r="728" spans="1:28" ht="12.7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</row>
    <row r="729" spans="1:28" ht="12.7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</row>
    <row r="730" spans="1:28" ht="12.7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</row>
    <row r="731" spans="1:28" ht="12.7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</row>
    <row r="732" spans="1:28" ht="12.7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</row>
    <row r="733" spans="1:28" ht="12.7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</row>
    <row r="734" spans="1:28" ht="12.7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</row>
    <row r="735" spans="1:28" ht="12.7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</row>
    <row r="736" spans="1:28" ht="12.7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</row>
    <row r="737" spans="1:28" ht="12.7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</row>
    <row r="738" spans="1:28" ht="12.7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</row>
    <row r="739" spans="1:28" ht="12.7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</row>
    <row r="740" spans="1:28" ht="12.7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</row>
    <row r="741" spans="1:28" ht="12.7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</row>
    <row r="742" spans="1:28" ht="12.7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</row>
    <row r="743" spans="1:28" ht="12.7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</row>
    <row r="744" spans="1:28" ht="12.7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</row>
    <row r="745" spans="1:28" ht="12.7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</row>
    <row r="746" spans="1:28" ht="12.7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</row>
    <row r="747" spans="1:28" ht="12.7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</row>
    <row r="748" spans="1:28" ht="12.7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</row>
    <row r="749" spans="1:28" ht="12.7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</row>
    <row r="750" spans="1:28" ht="12.7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</row>
    <row r="751" spans="1:28" ht="12.7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</row>
    <row r="752" spans="1:28" ht="12.7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</row>
    <row r="753" spans="1:28" ht="12.7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</row>
    <row r="754" spans="1:28" ht="12.7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</row>
    <row r="755" spans="1:28" ht="12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</row>
    <row r="756" spans="1:28" ht="12.7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</row>
    <row r="757" spans="1:28" ht="12.7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</row>
    <row r="758" spans="1:28" ht="12.7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</row>
    <row r="759" spans="1:28" ht="12.7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</row>
    <row r="760" spans="1:28" ht="12.7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</row>
    <row r="761" spans="1:28" ht="12.7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</row>
    <row r="762" spans="1:28" ht="12.7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</row>
    <row r="763" spans="1:28" ht="12.7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</row>
    <row r="764" spans="1:28" ht="12.7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</row>
    <row r="765" spans="1:28" ht="12.7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</row>
    <row r="766" spans="1:28" ht="12.7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</row>
    <row r="767" spans="1:28" ht="12.7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</row>
    <row r="768" spans="1:28" ht="12.7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</row>
    <row r="769" spans="1:28" ht="12.7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</row>
    <row r="770" spans="1:28" ht="12.7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</row>
    <row r="771" spans="1:28" ht="12.7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</row>
    <row r="772" spans="1:28" ht="12.7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</row>
    <row r="773" spans="1:28" ht="12.7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</row>
    <row r="774" spans="1:28" ht="12.7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</row>
    <row r="775" spans="1:28" ht="12.7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</row>
    <row r="776" spans="1:28" ht="12.7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</row>
    <row r="777" spans="1:28" ht="12.7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</row>
    <row r="778" spans="1:28" ht="12.7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</row>
    <row r="779" spans="1:28" ht="12.7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</row>
    <row r="780" spans="1:28" ht="12.7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</row>
    <row r="781" spans="1:28" ht="12.7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</row>
    <row r="782" spans="1:28" ht="12.7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</row>
    <row r="783" spans="1:28" ht="12.7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</row>
    <row r="784" spans="1:28" ht="12.7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</row>
    <row r="785" spans="1:28" ht="12.7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</row>
    <row r="786" spans="1:28" ht="12.7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</row>
    <row r="787" spans="1:28" ht="12.7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</row>
    <row r="788" spans="1:28" ht="12.7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</row>
    <row r="789" spans="1:28" ht="12.7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</row>
    <row r="790" spans="1:28" ht="12.7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</row>
    <row r="791" spans="1:28" ht="12.7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</row>
    <row r="792" spans="1:28" ht="12.7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</row>
    <row r="793" spans="1:28" ht="12.7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</row>
    <row r="794" spans="1:28" ht="12.7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</row>
    <row r="795" spans="1:28" ht="12.7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</row>
    <row r="796" spans="1:28" ht="12.7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</row>
    <row r="797" spans="1:28" ht="12.7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</row>
    <row r="798" spans="1:28" ht="12.7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</row>
    <row r="799" spans="1:28" ht="12.7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</row>
    <row r="800" spans="1:28" ht="12.7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</row>
    <row r="801" spans="1:28" ht="12.7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</row>
    <row r="802" spans="1:28" ht="12.7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</row>
    <row r="803" spans="1:28" ht="12.7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</row>
    <row r="804" spans="1:28" ht="12.7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</row>
    <row r="805" spans="1:28" ht="12.7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</row>
    <row r="806" spans="1:28" ht="12.7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</row>
    <row r="807" spans="1:28" ht="12.7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</row>
    <row r="808" spans="1:28" ht="12.7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</row>
    <row r="809" spans="1:28" ht="12.7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</row>
    <row r="810" spans="1:28" ht="12.7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</row>
    <row r="811" spans="1:28" ht="12.7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</row>
    <row r="812" spans="1:28" ht="12.7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</row>
    <row r="813" spans="1:28" ht="12.7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</row>
    <row r="814" spans="1:28" ht="12.7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</row>
    <row r="815" spans="1:28" ht="12.7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</row>
    <row r="816" spans="1:28" ht="12.7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</row>
    <row r="817" spans="1:28" ht="12.7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</row>
    <row r="818" spans="1:28" ht="12.7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</row>
    <row r="819" spans="1:28" ht="12.7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</row>
    <row r="820" spans="1:28" ht="12.7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</row>
    <row r="821" spans="1:28" ht="12.7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</row>
    <row r="822" spans="1:28" ht="12.7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</row>
    <row r="823" spans="1:28" ht="12.7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</row>
    <row r="824" spans="1:28" ht="12.7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</row>
    <row r="825" spans="1:28" ht="12.7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</row>
    <row r="826" spans="1:28" ht="12.7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</row>
    <row r="827" spans="1:28" ht="12.7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</row>
    <row r="828" spans="1:28" ht="12.7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</row>
    <row r="829" spans="1:28" ht="12.7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</row>
    <row r="830" spans="1:28" ht="12.7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</row>
    <row r="831" spans="1:28" ht="12.7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</row>
    <row r="832" spans="1:28" ht="12.7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</row>
    <row r="833" spans="1:28" ht="12.7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</row>
    <row r="834" spans="1:28" ht="12.7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</row>
    <row r="835" spans="1:28" ht="12.7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</row>
    <row r="836" spans="1:28" ht="12.7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</row>
    <row r="837" spans="1:28" ht="12.7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</row>
    <row r="838" spans="1:28" ht="12.7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</row>
    <row r="839" spans="1:28" ht="12.7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</row>
    <row r="840" spans="1:28" ht="12.7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</row>
    <row r="841" spans="1:28" ht="12.7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</row>
    <row r="842" spans="1:28" ht="12.7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</row>
    <row r="843" spans="1:28" ht="12.7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</row>
    <row r="844" spans="1:28" ht="12.7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</row>
    <row r="845" spans="1:28" ht="12.7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</row>
    <row r="846" spans="1:28" ht="12.7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</row>
    <row r="847" spans="1:28" ht="12.7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</row>
    <row r="848" spans="1:28" ht="12.7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</row>
    <row r="849" spans="1:28" ht="12.7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</row>
    <row r="850" spans="1:28" ht="12.7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</row>
    <row r="851" spans="1:28" ht="12.7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</row>
    <row r="852" spans="1:28" ht="12.7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</row>
    <row r="853" spans="1:28" ht="12.7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</row>
    <row r="854" spans="1:28" ht="12.7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</row>
    <row r="855" spans="1:28" ht="12.7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</row>
    <row r="856" spans="1:28" ht="12.7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</row>
    <row r="857" spans="1:28" ht="12.7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</row>
    <row r="858" spans="1:28" ht="12.7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</row>
    <row r="859" spans="1:28" ht="12.7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</row>
    <row r="860" spans="1:28" ht="12.7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</row>
    <row r="861" spans="1:28" ht="12.7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</row>
    <row r="862" spans="1:28" ht="12.7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</row>
    <row r="863" spans="1:28" ht="12.7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</row>
    <row r="864" spans="1:28" ht="12.7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</row>
    <row r="865" spans="1:28" ht="12.7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</row>
    <row r="866" spans="1:28" ht="12.7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</row>
    <row r="867" spans="1:28" ht="12.7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</row>
    <row r="868" spans="1:28" ht="12.7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</row>
    <row r="869" spans="1:28" ht="12.7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</row>
    <row r="870" spans="1:28" ht="12.7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</row>
    <row r="871" spans="1:28" ht="12.7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</row>
    <row r="872" spans="1:28" ht="12.7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</row>
    <row r="873" spans="1:28" ht="12.7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</row>
    <row r="874" spans="1:28" ht="12.7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</row>
    <row r="875" spans="1:28" ht="12.7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</row>
    <row r="876" spans="1:28" ht="12.7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</row>
    <row r="877" spans="1:28" ht="12.7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</row>
    <row r="878" spans="1:28" ht="12.7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</row>
    <row r="879" spans="1:28" ht="12.7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</row>
    <row r="880" spans="1:28" ht="12.7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</row>
    <row r="881" spans="1:28" ht="12.7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</row>
    <row r="882" spans="1:28" ht="12.7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</row>
    <row r="883" spans="1:28" ht="12.7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</row>
    <row r="884" spans="1:28" ht="12.7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</row>
    <row r="885" spans="1:28" ht="12.7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</row>
    <row r="886" spans="1:28" ht="12.7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</row>
    <row r="887" spans="1:28" ht="12.7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</row>
    <row r="888" spans="1:28" ht="12.7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</row>
    <row r="889" spans="1:28" ht="12.7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</row>
    <row r="890" spans="1:28" ht="12.7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</row>
    <row r="891" spans="1:28" ht="12.7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</row>
    <row r="892" spans="1:28" ht="12.7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</row>
    <row r="893" spans="1:28" ht="12.7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</row>
    <row r="894" spans="1:28" ht="12.7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</row>
    <row r="895" spans="1:28" ht="12.7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</row>
    <row r="896" spans="1:28" ht="12.7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</row>
    <row r="897" spans="1:28" ht="12.7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</row>
    <row r="898" spans="1:28" ht="12.7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</row>
    <row r="899" spans="1:28" ht="12.7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</row>
    <row r="900" spans="1:28" ht="12.7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</row>
    <row r="901" spans="1:28" ht="12.7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</row>
    <row r="902" spans="1:28" ht="12.7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</row>
    <row r="903" spans="1:28" ht="12.7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</row>
    <row r="904" spans="1:28" ht="12.7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</row>
    <row r="905" spans="1:28" ht="12.7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</row>
    <row r="906" spans="1:28" ht="12.7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</row>
    <row r="907" spans="1:28" ht="12.7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</row>
    <row r="908" spans="1:28" ht="12.7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</row>
    <row r="909" spans="1:28" ht="12.7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</row>
    <row r="910" spans="1:28" ht="12.7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</row>
    <row r="911" spans="1:28" ht="12.7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</row>
    <row r="912" spans="1:28" ht="12.7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</row>
    <row r="913" spans="1:28" ht="12.7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</row>
    <row r="914" spans="1:28" ht="12.7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</row>
    <row r="915" spans="1:28" ht="12.7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</row>
    <row r="916" spans="1:28" ht="12.7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</row>
    <row r="917" spans="1:28" ht="12.7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</row>
    <row r="918" spans="1:28" ht="12.7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</row>
    <row r="919" spans="1:28" ht="12.7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</row>
    <row r="920" spans="1:28" ht="12.7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</row>
    <row r="921" spans="1:28" ht="12.7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</row>
    <row r="922" spans="1:28" ht="12.7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</row>
    <row r="923" spans="1:28" ht="12.7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</row>
    <row r="924" spans="1:28" ht="12.7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</row>
    <row r="925" spans="1:28" ht="12.7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</row>
    <row r="926" spans="1:28" ht="12.7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</row>
    <row r="927" spans="1:28" ht="12.7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</row>
    <row r="928" spans="1:28" ht="12.7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</row>
    <row r="929" spans="1:28" ht="12.7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</row>
    <row r="930" spans="1:28" ht="12.7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</row>
    <row r="931" spans="1:28" ht="12.7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</row>
    <row r="932" spans="1:28" ht="12.7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</row>
    <row r="933" spans="1:28" ht="12.7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</row>
    <row r="934" spans="1:28" ht="12.7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</row>
    <row r="935" spans="1:28" ht="12.7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</row>
    <row r="936" spans="1:28" ht="12.7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</row>
    <row r="937" spans="1:28" ht="12.7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</row>
    <row r="938" spans="1:28" ht="12.7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</row>
    <row r="939" spans="1:28" ht="12.7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</row>
    <row r="940" spans="1:28" ht="12.7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</row>
    <row r="941" spans="1:28" ht="12.7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</row>
    <row r="942" spans="1:28" ht="12.7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</row>
    <row r="943" spans="1:28" ht="12.7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</row>
    <row r="944" spans="1:28" ht="12.7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</row>
    <row r="945" spans="1:28" ht="12.7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</row>
    <row r="946" spans="1:28" ht="12.7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</row>
    <row r="947" spans="1:28" ht="12.7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</row>
    <row r="948" spans="1:28" ht="12.7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</row>
    <row r="949" spans="1:28" ht="12.7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</row>
    <row r="950" spans="1:28" ht="12.7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</row>
    <row r="951" spans="1:28" ht="12.7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</row>
    <row r="952" spans="1:28" ht="12.7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</row>
    <row r="953" spans="1:28" ht="12.7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</row>
    <row r="954" spans="1:28" ht="12.7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</row>
    <row r="955" spans="1:28" ht="12.7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</row>
    <row r="956" spans="1:28" ht="12.7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</row>
    <row r="957" spans="1:28" ht="12.7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</row>
    <row r="958" spans="1:28" ht="12.7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</row>
    <row r="959" spans="1:28" ht="12.7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</row>
    <row r="960" spans="1:28" ht="12.7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</row>
    <row r="961" spans="1:28" ht="12.7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</row>
    <row r="962" spans="1:28" ht="12.7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</row>
    <row r="963" spans="1:28" ht="12.7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</row>
    <row r="964" spans="1:28" ht="12.7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</row>
    <row r="965" spans="1:28" ht="12.7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</row>
    <row r="966" spans="1:28" ht="12.7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</row>
    <row r="967" spans="1:28" ht="12.7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</row>
    <row r="968" spans="1:28" ht="12.75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</row>
    <row r="969" spans="1:28" ht="12.75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</row>
    <row r="970" spans="1:28" ht="12.75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</row>
    <row r="971" spans="1:28" ht="12.75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</row>
    <row r="972" spans="1:28" ht="12.75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</row>
    <row r="973" spans="1:28" ht="12.75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</row>
    <row r="974" spans="1:28" ht="12.75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</row>
    <row r="975" spans="1:28" ht="12.75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</row>
    <row r="976" spans="1:28" ht="12.75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</row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G1011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12.5703125" defaultRowHeight="15" customHeight="1"/>
  <cols>
    <col min="1" max="1" width="17.7109375" customWidth="1"/>
    <col min="2" max="2" width="5.140625" customWidth="1"/>
    <col min="3" max="3" width="16.42578125" customWidth="1"/>
    <col min="4" max="4" width="10" customWidth="1"/>
    <col min="5" max="5" width="3.140625" customWidth="1"/>
    <col min="6" max="6" width="9.42578125" customWidth="1"/>
    <col min="7" max="7" width="2.42578125" customWidth="1"/>
    <col min="8" max="8" width="10.42578125" customWidth="1"/>
    <col min="9" max="9" width="1.85546875" customWidth="1"/>
    <col min="10" max="10" width="12.28515625" customWidth="1"/>
    <col min="11" max="11" width="1.7109375" customWidth="1"/>
    <col min="12" max="12" width="11.85546875" customWidth="1"/>
    <col min="13" max="13" width="1.5703125" customWidth="1"/>
    <col min="14" max="14" width="10.85546875" customWidth="1"/>
    <col min="15" max="15" width="1.28515625" customWidth="1"/>
    <col min="16" max="16" width="10.7109375" customWidth="1"/>
    <col min="17" max="17" width="1.42578125" customWidth="1"/>
    <col min="18" max="18" width="12.28515625" customWidth="1"/>
    <col min="19" max="19" width="1.85546875" customWidth="1"/>
    <col min="20" max="20" width="11" customWidth="1"/>
    <col min="21" max="21" width="3.28515625" customWidth="1"/>
    <col min="22" max="22" width="9.140625" customWidth="1"/>
    <col min="23" max="23" width="2.140625" customWidth="1"/>
    <col min="24" max="24" width="11.7109375" customWidth="1"/>
    <col min="25" max="25" width="2.85546875" customWidth="1"/>
    <col min="26" max="26" width="14.28515625" customWidth="1"/>
    <col min="27" max="27" width="5.28515625" customWidth="1"/>
  </cols>
  <sheetData>
    <row r="1" spans="1:33" ht="15.75" customHeight="1">
      <c r="A1" s="194" t="s">
        <v>318</v>
      </c>
      <c r="B1" s="195"/>
      <c r="C1" s="196"/>
      <c r="D1" s="197"/>
      <c r="E1" s="195"/>
      <c r="F1" s="198"/>
      <c r="G1" s="195"/>
      <c r="H1" s="199"/>
      <c r="I1" s="4"/>
      <c r="J1" s="200"/>
      <c r="K1" s="4"/>
      <c r="L1" s="200"/>
      <c r="M1" s="4"/>
      <c r="N1" s="200"/>
      <c r="O1" s="31"/>
      <c r="P1" s="200"/>
      <c r="Q1" s="4"/>
      <c r="R1" s="200"/>
      <c r="S1" s="4"/>
      <c r="T1" s="200"/>
      <c r="U1" s="4"/>
      <c r="V1" s="200"/>
      <c r="W1" s="4"/>
      <c r="X1" s="200"/>
      <c r="Y1" s="4"/>
      <c r="Z1" s="4"/>
      <c r="AA1" s="4"/>
      <c r="AB1" s="4"/>
      <c r="AC1" s="4"/>
      <c r="AD1" s="4"/>
      <c r="AE1" s="4"/>
      <c r="AF1" s="4"/>
      <c r="AG1" s="4"/>
    </row>
    <row r="2" spans="1:33" ht="15.75" customHeight="1">
      <c r="A2" s="231"/>
      <c r="C2" s="201"/>
      <c r="D2" s="202"/>
      <c r="E2" s="4"/>
      <c r="F2" s="203"/>
      <c r="G2" s="4"/>
      <c r="H2" s="204"/>
      <c r="I2" s="4"/>
      <c r="J2" s="200"/>
      <c r="K2" s="4"/>
      <c r="L2" s="200"/>
      <c r="M2" s="4"/>
      <c r="N2" s="200"/>
      <c r="O2" s="31"/>
      <c r="P2" s="200"/>
      <c r="Q2" s="4"/>
      <c r="R2" s="200"/>
      <c r="S2" s="4"/>
      <c r="T2" s="200"/>
      <c r="U2" s="4"/>
      <c r="V2" s="200"/>
      <c r="W2" s="4"/>
      <c r="X2" s="200"/>
      <c r="Y2" s="4"/>
      <c r="Z2" s="4"/>
      <c r="AA2" s="4"/>
      <c r="AB2" s="232">
        <v>1.02</v>
      </c>
      <c r="AC2" s="4"/>
      <c r="AD2" s="4"/>
      <c r="AE2" s="4"/>
      <c r="AF2" s="4"/>
      <c r="AG2" s="4"/>
    </row>
    <row r="3" spans="1:33" ht="15.75" customHeight="1">
      <c r="B3" s="4"/>
      <c r="C3" s="200"/>
      <c r="D3" s="200"/>
      <c r="E3" s="4"/>
      <c r="F3" s="200"/>
      <c r="G3" s="4"/>
      <c r="H3" s="200"/>
      <c r="I3" s="4"/>
      <c r="J3" s="200"/>
      <c r="K3" s="4"/>
      <c r="L3" s="200"/>
      <c r="M3" s="4"/>
      <c r="N3" s="200"/>
      <c r="O3" s="31"/>
      <c r="P3" s="200"/>
      <c r="Q3" s="4"/>
      <c r="R3" s="200"/>
      <c r="S3" s="4"/>
      <c r="T3" s="200"/>
      <c r="U3" s="4"/>
      <c r="V3" s="200"/>
      <c r="W3" s="4"/>
      <c r="X3" s="200"/>
      <c r="Y3" s="4"/>
      <c r="Z3" s="232">
        <v>0.1</v>
      </c>
      <c r="AA3" s="4"/>
      <c r="AB3" s="233">
        <v>0.12</v>
      </c>
      <c r="AC3" s="233">
        <v>0.14000000000000001</v>
      </c>
      <c r="AD3" s="233">
        <v>0.15</v>
      </c>
      <c r="AE3" s="233">
        <v>0.16</v>
      </c>
      <c r="AF3" s="233">
        <v>0.17</v>
      </c>
      <c r="AG3" s="233">
        <v>0.18</v>
      </c>
    </row>
    <row r="4" spans="1:33" ht="15.75" customHeight="1">
      <c r="B4" s="4"/>
      <c r="C4" s="205">
        <f>C8/'Start Here'!$B$14</f>
        <v>5.0018000000000002</v>
      </c>
      <c r="D4" s="205">
        <f>D8/'Start Here'!$B$14</f>
        <v>5</v>
      </c>
      <c r="E4" s="23"/>
      <c r="F4" s="205">
        <f>F8/'Start Here'!$B$14</f>
        <v>5</v>
      </c>
      <c r="G4" s="23"/>
      <c r="H4" s="205">
        <f>H8/'Start Here'!$B$14</f>
        <v>5</v>
      </c>
      <c r="I4" s="23"/>
      <c r="J4" s="205">
        <f>J8/'Start Here'!$B$14</f>
        <v>5</v>
      </c>
      <c r="K4" s="23"/>
      <c r="L4" s="205">
        <f>L8/'Start Here'!$B$14</f>
        <v>5</v>
      </c>
      <c r="M4" s="23"/>
      <c r="N4" s="205">
        <f>N8/'Start Here'!$B$14</f>
        <v>5</v>
      </c>
      <c r="O4" s="21"/>
      <c r="P4" s="205">
        <f>P8/'Start Here'!$B$14</f>
        <v>5</v>
      </c>
      <c r="Q4" s="23"/>
      <c r="R4" s="205">
        <f>R8/'Start Here'!$B$14</f>
        <v>5</v>
      </c>
      <c r="S4" s="23"/>
      <c r="T4" s="205">
        <f>T8/'Start Here'!$B$14</f>
        <v>5</v>
      </c>
      <c r="U4" s="23"/>
      <c r="V4" s="205">
        <f>V8/'Start Here'!$B$14</f>
        <v>5</v>
      </c>
      <c r="W4" s="23"/>
      <c r="X4" s="205">
        <f>X8/'Start Here'!$B$14</f>
        <v>5</v>
      </c>
      <c r="Y4" s="23"/>
      <c r="Z4" s="21">
        <f>SUM(C4:X4)</f>
        <v>60.001800000000003</v>
      </c>
      <c r="AA4" s="4"/>
      <c r="AB4" s="23" t="s">
        <v>157</v>
      </c>
      <c r="AC4" s="23" t="s">
        <v>158</v>
      </c>
      <c r="AD4" s="23" t="s">
        <v>159</v>
      </c>
      <c r="AE4" s="23" t="s">
        <v>160</v>
      </c>
      <c r="AF4" s="23" t="s">
        <v>161</v>
      </c>
    </row>
    <row r="5" spans="1:33" ht="15.75" customHeight="1">
      <c r="A5" s="4"/>
      <c r="B5" s="4"/>
      <c r="C5" s="206" t="s">
        <v>320</v>
      </c>
      <c r="D5" s="206" t="s">
        <v>321</v>
      </c>
      <c r="E5" s="206"/>
      <c r="F5" s="206" t="s">
        <v>322</v>
      </c>
      <c r="G5" s="206"/>
      <c r="H5" s="206" t="s">
        <v>323</v>
      </c>
      <c r="I5" s="206"/>
      <c r="J5" s="206" t="s">
        <v>324</v>
      </c>
      <c r="K5" s="206"/>
      <c r="L5" s="206" t="s">
        <v>325</v>
      </c>
      <c r="M5" s="23"/>
      <c r="N5" s="206" t="s">
        <v>326</v>
      </c>
      <c r="O5" s="206"/>
      <c r="P5" s="206" t="s">
        <v>327</v>
      </c>
      <c r="Q5" s="23"/>
      <c r="R5" s="206" t="s">
        <v>328</v>
      </c>
      <c r="S5" s="206"/>
      <c r="T5" s="206" t="s">
        <v>329</v>
      </c>
      <c r="U5" s="206"/>
      <c r="V5" s="206" t="s">
        <v>330</v>
      </c>
      <c r="W5" s="206"/>
      <c r="X5" s="206" t="s">
        <v>331</v>
      </c>
      <c r="Y5" s="60"/>
      <c r="Z5" s="207" t="s">
        <v>241</v>
      </c>
      <c r="AA5" s="60"/>
      <c r="AC5" s="60"/>
      <c r="AD5" s="60"/>
      <c r="AE5" s="60"/>
      <c r="AF5" s="60"/>
      <c r="AG5" s="60"/>
    </row>
    <row r="6" spans="1:33" ht="15.75" customHeight="1">
      <c r="A6" s="60" t="s">
        <v>332</v>
      </c>
      <c r="B6" s="4"/>
      <c r="C6" s="208">
        <f>'Start Here'!B19/12</f>
        <v>1500000</v>
      </c>
      <c r="D6" s="208">
        <f>$C$6</f>
        <v>1500000</v>
      </c>
      <c r="E6" s="4"/>
      <c r="F6" s="208">
        <f>$C$6</f>
        <v>1500000</v>
      </c>
      <c r="G6" s="4"/>
      <c r="H6" s="208">
        <f>$C$6</f>
        <v>1500000</v>
      </c>
      <c r="I6" s="179"/>
      <c r="J6" s="208">
        <f>$C$6</f>
        <v>1500000</v>
      </c>
      <c r="K6" s="179"/>
      <c r="L6" s="208">
        <f>$C$6</f>
        <v>1500000</v>
      </c>
      <c r="M6" s="234"/>
      <c r="N6" s="208">
        <f>$C$6</f>
        <v>1500000</v>
      </c>
      <c r="O6" s="208"/>
      <c r="P6" s="208">
        <f>$C$6</f>
        <v>1500000</v>
      </c>
      <c r="Q6" s="179"/>
      <c r="R6" s="208">
        <f>$C$6</f>
        <v>1500000</v>
      </c>
      <c r="S6" s="179"/>
      <c r="T6" s="208">
        <f>$C$6</f>
        <v>1500000</v>
      </c>
      <c r="U6" s="179"/>
      <c r="V6" s="208">
        <f>$C$6</f>
        <v>1500000</v>
      </c>
      <c r="W6" s="179"/>
      <c r="X6" s="208">
        <f>$C$6</f>
        <v>1500000</v>
      </c>
      <c r="Y6" s="179"/>
      <c r="Z6" s="208">
        <f>SUM(C6:X6)</f>
        <v>18000000</v>
      </c>
      <c r="AA6" s="208"/>
      <c r="AB6" s="208">
        <f>Z6*$AB$2</f>
        <v>18360000</v>
      </c>
      <c r="AC6" s="208">
        <f t="shared" ref="AC6:AG6" si="0">AB6*$AB$2</f>
        <v>18727200</v>
      </c>
      <c r="AD6" s="208">
        <f t="shared" si="0"/>
        <v>19101744</v>
      </c>
      <c r="AE6" s="208">
        <f t="shared" si="0"/>
        <v>19483778.879999999</v>
      </c>
      <c r="AF6" s="208">
        <f t="shared" si="0"/>
        <v>19873454.457599998</v>
      </c>
      <c r="AG6" s="208">
        <f t="shared" si="0"/>
        <v>20270923.546751998</v>
      </c>
    </row>
    <row r="7" spans="1:33" ht="15.75" customHeight="1">
      <c r="A7" s="60" t="s">
        <v>333</v>
      </c>
      <c r="B7" s="4"/>
      <c r="C7" s="208">
        <f>'Start Here'!B58*30%</f>
        <v>540</v>
      </c>
      <c r="D7" s="208">
        <f>$C$7</f>
        <v>540</v>
      </c>
      <c r="E7" s="179"/>
      <c r="F7" s="208">
        <f>$C$7</f>
        <v>540</v>
      </c>
      <c r="G7" s="179"/>
      <c r="H7" s="208">
        <f>$C$7</f>
        <v>540</v>
      </c>
      <c r="I7" s="179"/>
      <c r="J7" s="208">
        <f>$C$7</f>
        <v>540</v>
      </c>
      <c r="K7" s="179"/>
      <c r="L7" s="208">
        <f>$C$7</f>
        <v>540</v>
      </c>
      <c r="M7" s="179"/>
      <c r="N7" s="208">
        <f>$C$7</f>
        <v>540</v>
      </c>
      <c r="O7" s="208"/>
      <c r="P7" s="208">
        <f>$C$7</f>
        <v>540</v>
      </c>
      <c r="Q7" s="179"/>
      <c r="R7" s="208">
        <f>$C$7</f>
        <v>540</v>
      </c>
      <c r="S7" s="179"/>
      <c r="T7" s="208">
        <f>$C$7</f>
        <v>540</v>
      </c>
      <c r="U7" s="179"/>
      <c r="V7" s="208">
        <f>$C$7</f>
        <v>540</v>
      </c>
      <c r="W7" s="179"/>
      <c r="X7" s="208">
        <f>$C$7</f>
        <v>540</v>
      </c>
      <c r="Y7" s="179"/>
      <c r="Z7" s="208"/>
      <c r="AA7" s="209"/>
      <c r="AB7" s="209"/>
      <c r="AC7" s="209"/>
      <c r="AD7" s="209"/>
      <c r="AE7" s="209"/>
      <c r="AF7" s="209"/>
      <c r="AG7" s="209"/>
    </row>
    <row r="8" spans="1:33" ht="15.75" customHeight="1">
      <c r="A8" s="60" t="s">
        <v>334</v>
      </c>
      <c r="B8" s="4"/>
      <c r="C8" s="210">
        <f>SUM(C6:C7)</f>
        <v>1500540</v>
      </c>
      <c r="D8" s="210">
        <f>SUM(D6)</f>
        <v>1500000</v>
      </c>
      <c r="E8" s="211"/>
      <c r="F8" s="210">
        <f>SUM(F6)</f>
        <v>1500000</v>
      </c>
      <c r="G8" s="211"/>
      <c r="H8" s="210">
        <f>SUM(H6)</f>
        <v>1500000</v>
      </c>
      <c r="I8" s="211"/>
      <c r="J8" s="210">
        <f>SUM(J6)</f>
        <v>1500000</v>
      </c>
      <c r="K8" s="211"/>
      <c r="L8" s="210">
        <f>SUM(L6)</f>
        <v>1500000</v>
      </c>
      <c r="M8" s="211"/>
      <c r="N8" s="210">
        <f>SUM(N6)</f>
        <v>1500000</v>
      </c>
      <c r="O8" s="210"/>
      <c r="P8" s="210">
        <f>SUM(P6)</f>
        <v>1500000</v>
      </c>
      <c r="Q8" s="211"/>
      <c r="R8" s="210">
        <f>SUM(R6)</f>
        <v>1500000</v>
      </c>
      <c r="S8" s="211"/>
      <c r="T8" s="210">
        <f>SUM(T6)</f>
        <v>1500000</v>
      </c>
      <c r="U8" s="211"/>
      <c r="V8" s="210">
        <f>SUM(V6)</f>
        <v>1500000</v>
      </c>
      <c r="W8" s="211"/>
      <c r="X8" s="210">
        <f>SUM(X6)</f>
        <v>1500000</v>
      </c>
      <c r="Y8" s="210"/>
      <c r="Z8" s="210">
        <f>SUM(Z6)</f>
        <v>18000000</v>
      </c>
      <c r="AA8" s="212"/>
      <c r="AB8" s="212"/>
      <c r="AC8" s="212"/>
      <c r="AD8" s="212"/>
      <c r="AE8" s="212"/>
      <c r="AF8" s="212"/>
      <c r="AG8" s="212"/>
    </row>
    <row r="9" spans="1:33" ht="15.75" customHeight="1">
      <c r="A9" s="235" t="s">
        <v>170</v>
      </c>
      <c r="B9" s="236"/>
      <c r="C9" s="237">
        <f>C8*'Start Here'!$B$20</f>
        <v>39764.31</v>
      </c>
      <c r="D9" s="237">
        <f>D8*'Start Here'!$B$20</f>
        <v>39750</v>
      </c>
      <c r="E9" s="238"/>
      <c r="F9" s="237">
        <f>F8*'Start Here'!$B$20</f>
        <v>39750</v>
      </c>
      <c r="G9" s="238"/>
      <c r="H9" s="237">
        <f>H8*'Start Here'!$B$20</f>
        <v>39750</v>
      </c>
      <c r="I9" s="238"/>
      <c r="J9" s="237">
        <f>J8*'Start Here'!$B$20</f>
        <v>39750</v>
      </c>
      <c r="K9" s="238"/>
      <c r="L9" s="237">
        <f>L8*'Start Here'!$B$20</f>
        <v>39750</v>
      </c>
      <c r="M9" s="238"/>
      <c r="N9" s="237">
        <f>N8*'Start Here'!$B$20</f>
        <v>39750</v>
      </c>
      <c r="O9" s="237"/>
      <c r="P9" s="237">
        <f>P8*'Start Here'!$B$20</f>
        <v>39750</v>
      </c>
      <c r="Q9" s="238"/>
      <c r="R9" s="237">
        <f>R8*'Start Here'!$B$20</f>
        <v>39750</v>
      </c>
      <c r="S9" s="238"/>
      <c r="T9" s="237">
        <f>T8*'Start Here'!$B$20</f>
        <v>39750</v>
      </c>
      <c r="U9" s="238"/>
      <c r="V9" s="237">
        <f>V8*'Start Here'!$B$20</f>
        <v>39750</v>
      </c>
      <c r="W9" s="238"/>
      <c r="X9" s="237">
        <f>X8*'Start Here'!$B$20</f>
        <v>39750</v>
      </c>
      <c r="Y9" s="238"/>
      <c r="Z9" s="237">
        <f t="shared" ref="Z9:Z10" si="1">SUM(C9:X9)</f>
        <v>477014.31</v>
      </c>
      <c r="AA9" s="204"/>
      <c r="AB9" s="204">
        <f>Z9*$AB$2</f>
        <v>486554.59620000003</v>
      </c>
      <c r="AC9" s="204">
        <f t="shared" ref="AC9:AG9" si="2">AB9*$AB$2</f>
        <v>496285.68812400004</v>
      </c>
      <c r="AD9" s="204">
        <f t="shared" si="2"/>
        <v>506211.40188648005</v>
      </c>
      <c r="AE9" s="204">
        <f t="shared" si="2"/>
        <v>516335.62992420967</v>
      </c>
      <c r="AF9" s="204">
        <f t="shared" si="2"/>
        <v>526662.34252269391</v>
      </c>
      <c r="AG9" s="204">
        <f t="shared" si="2"/>
        <v>537195.58937314781</v>
      </c>
    </row>
    <row r="10" spans="1:33" ht="15.75" customHeight="1">
      <c r="A10" s="60"/>
      <c r="B10" s="4"/>
      <c r="C10" s="179">
        <f t="shared" ref="C10:D10" si="3">C9+C7</f>
        <v>40304.31</v>
      </c>
      <c r="D10" s="179">
        <f t="shared" si="3"/>
        <v>40290</v>
      </c>
      <c r="E10" s="179"/>
      <c r="F10" s="179">
        <f>F9+F7</f>
        <v>40290</v>
      </c>
      <c r="G10" s="179"/>
      <c r="H10" s="179">
        <f>H9+H7</f>
        <v>40290</v>
      </c>
      <c r="I10" s="179"/>
      <c r="J10" s="179">
        <f>J9+J7</f>
        <v>40290</v>
      </c>
      <c r="K10" s="179"/>
      <c r="L10" s="179">
        <f>L9+L7</f>
        <v>40290</v>
      </c>
      <c r="M10" s="179"/>
      <c r="N10" s="179">
        <f>N9+N7</f>
        <v>40290</v>
      </c>
      <c r="O10" s="179"/>
      <c r="P10" s="179">
        <f>P9+P7</f>
        <v>40290</v>
      </c>
      <c r="Q10" s="179"/>
      <c r="R10" s="179">
        <f>R9+R7</f>
        <v>40290</v>
      </c>
      <c r="S10" s="179"/>
      <c r="T10" s="179">
        <f>T9+T7</f>
        <v>40290</v>
      </c>
      <c r="U10" s="179"/>
      <c r="V10" s="179">
        <f>V9+V7</f>
        <v>40290</v>
      </c>
      <c r="W10" s="179"/>
      <c r="X10" s="179">
        <f>X9+X7</f>
        <v>40290</v>
      </c>
      <c r="Y10" s="179"/>
      <c r="Z10" s="208">
        <f t="shared" si="1"/>
        <v>483494.31</v>
      </c>
      <c r="AA10" s="4"/>
      <c r="AB10" s="4"/>
      <c r="AC10" s="4"/>
      <c r="AD10" s="4"/>
      <c r="AE10" s="4"/>
      <c r="AF10" s="4"/>
      <c r="AG10" s="4"/>
    </row>
    <row r="11" spans="1:33" ht="15.75" customHeight="1">
      <c r="A11" s="60"/>
      <c r="B11" s="4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208"/>
      <c r="AA11" s="4"/>
      <c r="AB11" s="4"/>
      <c r="AC11" s="4"/>
      <c r="AD11" s="4"/>
      <c r="AE11" s="4"/>
      <c r="AF11" s="4"/>
      <c r="AG11" s="4"/>
    </row>
    <row r="12" spans="1:33" ht="15.75" customHeight="1">
      <c r="A12" s="213" t="s">
        <v>335</v>
      </c>
      <c r="B12" s="4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208"/>
      <c r="AA12" s="4"/>
      <c r="AB12" s="4"/>
      <c r="AC12" s="4"/>
      <c r="AD12" s="4"/>
      <c r="AE12" s="4"/>
      <c r="AF12" s="4"/>
      <c r="AG12" s="4"/>
    </row>
    <row r="13" spans="1:33" ht="15.75" customHeight="1">
      <c r="A13" s="60" t="s">
        <v>336</v>
      </c>
      <c r="B13" s="4"/>
      <c r="C13" s="179">
        <f>C9*'Start Here'!$B$28</f>
        <v>2385.8585999999996</v>
      </c>
      <c r="D13" s="179">
        <f>D9*'Start Here'!$B$28</f>
        <v>2385</v>
      </c>
      <c r="E13" s="179"/>
      <c r="F13" s="179">
        <f>F9*'Start Here'!$B$28</f>
        <v>2385</v>
      </c>
      <c r="G13" s="179"/>
      <c r="H13" s="179">
        <f>H9*'Start Here'!$B$28</f>
        <v>2385</v>
      </c>
      <c r="I13" s="179"/>
      <c r="J13" s="179">
        <f>J9*'Start Here'!$B$28</f>
        <v>2385</v>
      </c>
      <c r="K13" s="179"/>
      <c r="L13" s="179">
        <f>L9*'Start Here'!$B$28</f>
        <v>2385</v>
      </c>
      <c r="M13" s="179"/>
      <c r="N13" s="179">
        <f>N9*'Start Here'!$B$28</f>
        <v>2385</v>
      </c>
      <c r="O13" s="179"/>
      <c r="P13" s="179">
        <f>P9*'Start Here'!$B$28</f>
        <v>2385</v>
      </c>
      <c r="Q13" s="179"/>
      <c r="R13" s="179">
        <f>R9*'Start Here'!$B$28</f>
        <v>2385</v>
      </c>
      <c r="S13" s="179"/>
      <c r="T13" s="179">
        <f>T9*'Start Here'!$B$28</f>
        <v>2385</v>
      </c>
      <c r="U13" s="179"/>
      <c r="V13" s="179">
        <f>V9*'Start Here'!$B$28</f>
        <v>2385</v>
      </c>
      <c r="W13" s="179"/>
      <c r="X13" s="179">
        <f>X9*'Start Here'!$B$28</f>
        <v>2385</v>
      </c>
      <c r="Y13" s="179"/>
      <c r="Z13" s="208">
        <f t="shared" ref="Z13:Z14" si="4">SUM(C13:X13)</f>
        <v>28620.8586</v>
      </c>
      <c r="AA13" s="4"/>
      <c r="AB13" s="4">
        <f>AB9*'Start Here'!$B$28</f>
        <v>29193.275772000001</v>
      </c>
      <c r="AC13" s="4">
        <f>AC9*'Start Here'!$B$28</f>
        <v>29777.141287440001</v>
      </c>
      <c r="AD13" s="4">
        <f>AD9*'Start Here'!$B$28</f>
        <v>30372.684113188803</v>
      </c>
      <c r="AE13" s="4">
        <f>AE9*'Start Here'!$B$28</f>
        <v>30980.137795452578</v>
      </c>
      <c r="AF13" s="4">
        <f>AF9*'Start Here'!$B$28</f>
        <v>31599.740551361632</v>
      </c>
      <c r="AG13" s="4">
        <f>AG9*'Start Here'!$B$28</f>
        <v>32231.735362388867</v>
      </c>
    </row>
    <row r="14" spans="1:33" ht="15.75" customHeight="1">
      <c r="A14" s="60" t="s">
        <v>369</v>
      </c>
      <c r="B14" s="4"/>
      <c r="C14" s="179">
        <f>C10*'Start Here'!$B$29</f>
        <v>403.04309999999998</v>
      </c>
      <c r="D14" s="179">
        <f>D10*'Start Here'!$B$29</f>
        <v>402.90000000000003</v>
      </c>
      <c r="E14" s="179">
        <f>E10*'Start Here'!$B$29</f>
        <v>0</v>
      </c>
      <c r="F14" s="179">
        <f>F10*'Start Here'!$B$29</f>
        <v>402.90000000000003</v>
      </c>
      <c r="G14" s="179">
        <f>G10*'Start Here'!$B$29</f>
        <v>0</v>
      </c>
      <c r="H14" s="179">
        <f>H10*'Start Here'!$B$29</f>
        <v>402.90000000000003</v>
      </c>
      <c r="I14" s="179">
        <f>I10*'Start Here'!$B$29</f>
        <v>0</v>
      </c>
      <c r="J14" s="179">
        <f>J10*'Start Here'!$B$29</f>
        <v>402.90000000000003</v>
      </c>
      <c r="K14" s="179">
        <f>K10*'Start Here'!$B$29</f>
        <v>0</v>
      </c>
      <c r="L14" s="179">
        <f>L10*'Start Here'!$B$29</f>
        <v>402.90000000000003</v>
      </c>
      <c r="M14" s="179">
        <f>M10*'Start Here'!$B$29</f>
        <v>0</v>
      </c>
      <c r="N14" s="179">
        <f>N10*'Start Here'!$B$29</f>
        <v>402.90000000000003</v>
      </c>
      <c r="O14" s="179">
        <f>O10*'Start Here'!$B$29</f>
        <v>0</v>
      </c>
      <c r="P14" s="179">
        <f>P10*'Start Here'!$B$29</f>
        <v>402.90000000000003</v>
      </c>
      <c r="Q14" s="179">
        <f>Q10*'Start Here'!$B$29</f>
        <v>0</v>
      </c>
      <c r="R14" s="179">
        <f>R10*'Start Here'!$B$29</f>
        <v>402.90000000000003</v>
      </c>
      <c r="S14" s="179">
        <f>S10*'Start Here'!$B$29</f>
        <v>0</v>
      </c>
      <c r="T14" s="179">
        <f>T10*'Start Here'!$B$29</f>
        <v>402.90000000000003</v>
      </c>
      <c r="U14" s="179">
        <f>U10*'Start Here'!$B$29</f>
        <v>0</v>
      </c>
      <c r="V14" s="179">
        <f>V10*'Start Here'!$B$29</f>
        <v>402.90000000000003</v>
      </c>
      <c r="W14" s="179">
        <f>W10*'Start Here'!$B$29</f>
        <v>0</v>
      </c>
      <c r="X14" s="179">
        <f>X10*'Start Here'!$B$29</f>
        <v>402.90000000000003</v>
      </c>
      <c r="Y14" s="179"/>
      <c r="Z14" s="208">
        <f t="shared" si="4"/>
        <v>4834.9431000000004</v>
      </c>
      <c r="AA14" s="4"/>
      <c r="AB14" s="4">
        <f>AB9*'Start Here'!$B$29</f>
        <v>4865.5459620000001</v>
      </c>
      <c r="AC14" s="4">
        <f>AC9*'Start Here'!$B$29</f>
        <v>4962.8568812400008</v>
      </c>
      <c r="AD14" s="4">
        <f>AD9*'Start Here'!$B$29</f>
        <v>5062.1140188648005</v>
      </c>
      <c r="AE14" s="4">
        <f>AE9*'Start Here'!$B$29</f>
        <v>5163.3562992420966</v>
      </c>
      <c r="AF14" s="4">
        <f>AF9*'Start Here'!$B$29</f>
        <v>5266.6234252269396</v>
      </c>
      <c r="AG14" s="4">
        <f>AG9*'Start Here'!$B$29</f>
        <v>5371.9558937314787</v>
      </c>
    </row>
    <row r="15" spans="1:33" ht="15.75" customHeight="1">
      <c r="A15" s="60"/>
      <c r="B15" s="4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208"/>
      <c r="AA15" s="4"/>
      <c r="AB15" s="4"/>
      <c r="AC15" s="4"/>
      <c r="AD15" s="4"/>
      <c r="AE15" s="4"/>
      <c r="AF15" s="4"/>
      <c r="AG15" s="4"/>
    </row>
    <row r="16" spans="1:33" ht="15.75" customHeight="1">
      <c r="A16" s="60" t="s">
        <v>337</v>
      </c>
      <c r="B16" s="4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208">
        <f t="shared" ref="Z16:Z24" si="5">SUM(C16:X16)</f>
        <v>0</v>
      </c>
      <c r="AA16" s="4"/>
      <c r="AB16" s="4"/>
      <c r="AC16" s="4"/>
      <c r="AD16" s="4"/>
      <c r="AE16" s="4"/>
      <c r="AF16" s="4"/>
      <c r="AG16" s="4"/>
    </row>
    <row r="17" spans="1:33" ht="15.75" customHeight="1">
      <c r="A17" s="60" t="s">
        <v>338</v>
      </c>
      <c r="B17" s="4"/>
      <c r="C17" s="208">
        <f>'Start Here'!B58</f>
        <v>1800</v>
      </c>
      <c r="D17" s="208">
        <f>$C$17</f>
        <v>1800</v>
      </c>
      <c r="E17" s="179"/>
      <c r="F17" s="208">
        <f>$C$17</f>
        <v>1800</v>
      </c>
      <c r="G17" s="179"/>
      <c r="H17" s="208">
        <f>$C$17</f>
        <v>1800</v>
      </c>
      <c r="I17" s="179"/>
      <c r="J17" s="208">
        <f>$C$17</f>
        <v>1800</v>
      </c>
      <c r="K17" s="179"/>
      <c r="L17" s="208">
        <f>$C$17</f>
        <v>1800</v>
      </c>
      <c r="M17" s="179"/>
      <c r="N17" s="208">
        <f>$C$17</f>
        <v>1800</v>
      </c>
      <c r="O17" s="208"/>
      <c r="P17" s="208">
        <f>$C$17</f>
        <v>1800</v>
      </c>
      <c r="Q17" s="179"/>
      <c r="R17" s="208">
        <f>$C$17</f>
        <v>1800</v>
      </c>
      <c r="S17" s="179"/>
      <c r="T17" s="208">
        <f>$C$17</f>
        <v>1800</v>
      </c>
      <c r="U17" s="179"/>
      <c r="V17" s="208">
        <f>$C$17</f>
        <v>1800</v>
      </c>
      <c r="W17" s="179"/>
      <c r="X17" s="208">
        <f>$C$17</f>
        <v>1800</v>
      </c>
      <c r="Y17" s="179"/>
      <c r="Z17" s="208">
        <f t="shared" si="5"/>
        <v>21600</v>
      </c>
      <c r="AA17" s="4"/>
      <c r="AB17" s="4"/>
      <c r="AC17" s="4"/>
      <c r="AD17" s="4"/>
      <c r="AE17" s="4"/>
      <c r="AF17" s="4"/>
      <c r="AG17" s="4"/>
    </row>
    <row r="18" spans="1:33" ht="15.75" customHeight="1">
      <c r="A18" s="60" t="s">
        <v>339</v>
      </c>
      <c r="B18" s="4"/>
      <c r="C18" s="208">
        <v>20</v>
      </c>
      <c r="D18" s="208">
        <f>$C$18</f>
        <v>20</v>
      </c>
      <c r="E18" s="179"/>
      <c r="F18" s="208">
        <v>20</v>
      </c>
      <c r="G18" s="179"/>
      <c r="H18" s="208">
        <v>20</v>
      </c>
      <c r="I18" s="179"/>
      <c r="J18" s="208">
        <v>20</v>
      </c>
      <c r="K18" s="179"/>
      <c r="L18" s="208">
        <v>20</v>
      </c>
      <c r="M18" s="179"/>
      <c r="N18" s="208">
        <v>20</v>
      </c>
      <c r="O18" s="208"/>
      <c r="P18" s="208">
        <v>20</v>
      </c>
      <c r="Q18" s="179"/>
      <c r="R18" s="208">
        <v>20</v>
      </c>
      <c r="S18" s="179"/>
      <c r="T18" s="208">
        <v>20</v>
      </c>
      <c r="U18" s="179"/>
      <c r="V18" s="208">
        <v>20</v>
      </c>
      <c r="W18" s="179"/>
      <c r="X18" s="208">
        <v>20</v>
      </c>
      <c r="Y18" s="179"/>
      <c r="Z18" s="208">
        <f t="shared" si="5"/>
        <v>240</v>
      </c>
      <c r="AA18" s="4"/>
      <c r="AB18" s="4"/>
      <c r="AC18" s="4"/>
      <c r="AD18" s="4"/>
      <c r="AE18" s="4"/>
      <c r="AF18" s="4"/>
      <c r="AG18" s="4"/>
    </row>
    <row r="19" spans="1:33" ht="15.75" customHeight="1">
      <c r="A19" s="235" t="s">
        <v>340</v>
      </c>
      <c r="B19" s="4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208">
        <f t="shared" si="5"/>
        <v>0</v>
      </c>
      <c r="AA19" s="4"/>
      <c r="AB19" s="4"/>
      <c r="AC19" s="4"/>
      <c r="AD19" s="4"/>
      <c r="AE19" s="4"/>
      <c r="AF19" s="4"/>
      <c r="AG19" s="4"/>
    </row>
    <row r="20" spans="1:33" ht="15.75" customHeight="1">
      <c r="A20" s="60" t="s">
        <v>135</v>
      </c>
      <c r="B20" s="4"/>
      <c r="C20" s="208">
        <f>'Start Here'!B84</f>
        <v>250</v>
      </c>
      <c r="D20" s="208">
        <f>$C$20</f>
        <v>250</v>
      </c>
      <c r="E20" s="179"/>
      <c r="F20" s="208">
        <f>$C$20</f>
        <v>250</v>
      </c>
      <c r="G20" s="179"/>
      <c r="H20" s="208">
        <f>$C$20</f>
        <v>250</v>
      </c>
      <c r="I20" s="179"/>
      <c r="J20" s="208">
        <f>$C$20</f>
        <v>250</v>
      </c>
      <c r="K20" s="179"/>
      <c r="L20" s="208">
        <f>$C$20</f>
        <v>250</v>
      </c>
      <c r="M20" s="179"/>
      <c r="N20" s="208">
        <f>$C$20</f>
        <v>250</v>
      </c>
      <c r="O20" s="208"/>
      <c r="P20" s="208">
        <f>$C$20</f>
        <v>250</v>
      </c>
      <c r="Q20" s="179"/>
      <c r="R20" s="208">
        <f>$C$20</f>
        <v>250</v>
      </c>
      <c r="S20" s="179"/>
      <c r="T20" s="208">
        <f>$C$20</f>
        <v>250</v>
      </c>
      <c r="U20" s="179"/>
      <c r="V20" s="208">
        <f>$C$20</f>
        <v>250</v>
      </c>
      <c r="W20" s="179"/>
      <c r="X20" s="208">
        <f>$C$20</f>
        <v>250</v>
      </c>
      <c r="Y20" s="179"/>
      <c r="Z20" s="208">
        <f t="shared" si="5"/>
        <v>3000</v>
      </c>
      <c r="AA20" s="4"/>
      <c r="AB20" s="4"/>
      <c r="AC20" s="4"/>
      <c r="AD20" s="4"/>
      <c r="AE20" s="4"/>
      <c r="AF20" s="4"/>
      <c r="AG20" s="4"/>
    </row>
    <row r="21" spans="1:33" ht="15.75" customHeight="1">
      <c r="A21" s="60" t="s">
        <v>137</v>
      </c>
      <c r="B21" s="4"/>
      <c r="C21" s="208" t="str">
        <f>'Start Here'!B85</f>
        <v>100`</v>
      </c>
      <c r="D21" s="208" t="str">
        <f>$C$21</f>
        <v>100`</v>
      </c>
      <c r="E21" s="179"/>
      <c r="F21" s="208" t="str">
        <f>$C$21</f>
        <v>100`</v>
      </c>
      <c r="G21" s="179"/>
      <c r="H21" s="208" t="str">
        <f>$C$21</f>
        <v>100`</v>
      </c>
      <c r="I21" s="179"/>
      <c r="J21" s="208" t="str">
        <f>$C$21</f>
        <v>100`</v>
      </c>
      <c r="K21" s="179"/>
      <c r="L21" s="208" t="str">
        <f>$C$21</f>
        <v>100`</v>
      </c>
      <c r="M21" s="179"/>
      <c r="N21" s="208" t="str">
        <f>$C$21</f>
        <v>100`</v>
      </c>
      <c r="O21" s="208"/>
      <c r="P21" s="208" t="str">
        <f>$C$21</f>
        <v>100`</v>
      </c>
      <c r="Q21" s="179"/>
      <c r="R21" s="208" t="str">
        <f>$C$21</f>
        <v>100`</v>
      </c>
      <c r="S21" s="179"/>
      <c r="T21" s="208" t="str">
        <f>$C$21</f>
        <v>100`</v>
      </c>
      <c r="U21" s="179"/>
      <c r="V21" s="208" t="str">
        <f>$C$21</f>
        <v>100`</v>
      </c>
      <c r="W21" s="179"/>
      <c r="X21" s="208" t="str">
        <f>$C$21</f>
        <v>100`</v>
      </c>
      <c r="Y21" s="179"/>
      <c r="Z21" s="208">
        <f t="shared" si="5"/>
        <v>0</v>
      </c>
      <c r="AA21" s="4"/>
      <c r="AB21" s="4"/>
      <c r="AC21" s="4"/>
      <c r="AD21" s="4"/>
      <c r="AE21" s="4"/>
      <c r="AF21" s="4"/>
      <c r="AG21" s="4"/>
    </row>
    <row r="22" spans="1:33" ht="15.75" customHeight="1">
      <c r="A22" s="60" t="s">
        <v>139</v>
      </c>
      <c r="B22" s="4"/>
      <c r="C22" s="204">
        <f>'Start Here'!B86</f>
        <v>0</v>
      </c>
      <c r="D22" s="204">
        <f>$C$22</f>
        <v>0</v>
      </c>
      <c r="E22" s="179"/>
      <c r="F22" s="204">
        <f>$C$22</f>
        <v>0</v>
      </c>
      <c r="G22" s="179"/>
      <c r="H22" s="204">
        <f>$C$22</f>
        <v>0</v>
      </c>
      <c r="I22" s="179"/>
      <c r="J22" s="204">
        <f>$C$22</f>
        <v>0</v>
      </c>
      <c r="K22" s="179"/>
      <c r="L22" s="204">
        <f>$C$22</f>
        <v>0</v>
      </c>
      <c r="M22" s="179"/>
      <c r="N22" s="204">
        <f>$C$22</f>
        <v>0</v>
      </c>
      <c r="O22" s="204"/>
      <c r="P22" s="204">
        <f>$C$22</f>
        <v>0</v>
      </c>
      <c r="Q22" s="179"/>
      <c r="R22" s="204">
        <f>$C$22</f>
        <v>0</v>
      </c>
      <c r="S22" s="179"/>
      <c r="T22" s="204">
        <f>$C$22</f>
        <v>0</v>
      </c>
      <c r="U22" s="179"/>
      <c r="V22" s="204">
        <f>$C$22</f>
        <v>0</v>
      </c>
      <c r="W22" s="179"/>
      <c r="X22" s="204">
        <f>$C$22</f>
        <v>0</v>
      </c>
      <c r="Y22" s="179"/>
      <c r="Z22" s="208">
        <f t="shared" si="5"/>
        <v>0</v>
      </c>
      <c r="AA22" s="4"/>
      <c r="AB22" s="4"/>
      <c r="AC22" s="4"/>
      <c r="AD22" s="4"/>
      <c r="AE22" s="4"/>
      <c r="AF22" s="4"/>
      <c r="AG22" s="4"/>
    </row>
    <row r="23" spans="1:33" ht="15.75" customHeight="1">
      <c r="A23" s="60" t="s">
        <v>140</v>
      </c>
      <c r="B23" s="4"/>
      <c r="C23" s="208">
        <f>'Start Here'!B87</f>
        <v>250</v>
      </c>
      <c r="D23" s="208">
        <f>$C$23</f>
        <v>250</v>
      </c>
      <c r="E23" s="179"/>
      <c r="F23" s="208">
        <f>$C$23</f>
        <v>250</v>
      </c>
      <c r="G23" s="179"/>
      <c r="H23" s="208">
        <f>$C$23</f>
        <v>250</v>
      </c>
      <c r="I23" s="179"/>
      <c r="J23" s="208">
        <f>$C$23</f>
        <v>250</v>
      </c>
      <c r="K23" s="179"/>
      <c r="L23" s="208">
        <f>$C$23</f>
        <v>250</v>
      </c>
      <c r="M23" s="179"/>
      <c r="N23" s="208">
        <f>$C$23</f>
        <v>250</v>
      </c>
      <c r="O23" s="208"/>
      <c r="P23" s="208">
        <f>$C$23</f>
        <v>250</v>
      </c>
      <c r="Q23" s="179"/>
      <c r="R23" s="208">
        <f>$C$23</f>
        <v>250</v>
      </c>
      <c r="S23" s="179"/>
      <c r="T23" s="208">
        <f>$C$23</f>
        <v>250</v>
      </c>
      <c r="U23" s="179"/>
      <c r="V23" s="208">
        <f>$C$23</f>
        <v>250</v>
      </c>
      <c r="W23" s="179"/>
      <c r="X23" s="208">
        <f>$C$23</f>
        <v>250</v>
      </c>
      <c r="Y23" s="179"/>
      <c r="Z23" s="208">
        <f t="shared" si="5"/>
        <v>3000</v>
      </c>
      <c r="AA23" s="4"/>
      <c r="AB23" s="4"/>
      <c r="AC23" s="4"/>
      <c r="AD23" s="4"/>
      <c r="AE23" s="4"/>
      <c r="AF23" s="4"/>
      <c r="AG23" s="4"/>
    </row>
    <row r="24" spans="1:33" ht="15.75" customHeight="1">
      <c r="A24" s="4" t="s">
        <v>341</v>
      </c>
      <c r="B24" s="4"/>
      <c r="C24" s="204">
        <f>'Start Here'!B88</f>
        <v>0</v>
      </c>
      <c r="D24" s="204">
        <f>$C$24</f>
        <v>0</v>
      </c>
      <c r="E24" s="179"/>
      <c r="F24" s="204">
        <f>$C$24</f>
        <v>0</v>
      </c>
      <c r="G24" s="179"/>
      <c r="H24" s="204">
        <f>$C$24</f>
        <v>0</v>
      </c>
      <c r="I24" s="179"/>
      <c r="J24" s="204">
        <f>$C$24</f>
        <v>0</v>
      </c>
      <c r="K24" s="179"/>
      <c r="L24" s="204">
        <f>$C$24</f>
        <v>0</v>
      </c>
      <c r="M24" s="179"/>
      <c r="N24" s="204">
        <f>$C$24</f>
        <v>0</v>
      </c>
      <c r="O24" s="204"/>
      <c r="P24" s="204">
        <f>$C$24</f>
        <v>0</v>
      </c>
      <c r="Q24" s="179"/>
      <c r="R24" s="204">
        <f>$C$24</f>
        <v>0</v>
      </c>
      <c r="S24" s="179"/>
      <c r="T24" s="204">
        <f>$C$24</f>
        <v>0</v>
      </c>
      <c r="U24" s="179"/>
      <c r="V24" s="204">
        <f>$C$24</f>
        <v>0</v>
      </c>
      <c r="W24" s="179"/>
      <c r="X24" s="204">
        <f>$C$24</f>
        <v>0</v>
      </c>
      <c r="Y24" s="179"/>
      <c r="Z24" s="208">
        <f t="shared" si="5"/>
        <v>0</v>
      </c>
      <c r="AA24" s="4"/>
      <c r="AB24" s="4"/>
      <c r="AC24" s="4"/>
      <c r="AD24" s="4"/>
      <c r="AE24" s="4"/>
      <c r="AF24" s="4"/>
      <c r="AG24" s="4"/>
    </row>
    <row r="25" spans="1:33" ht="15.75" customHeight="1">
      <c r="A25" s="4"/>
      <c r="B25" s="4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4"/>
      <c r="AB25" s="4"/>
      <c r="AC25" s="4"/>
      <c r="AD25" s="4"/>
      <c r="AE25" s="4"/>
      <c r="AF25" s="4"/>
      <c r="AG25" s="4"/>
    </row>
    <row r="26" spans="1:33" ht="15.75" customHeight="1">
      <c r="A26" s="4" t="s">
        <v>103</v>
      </c>
      <c r="B26" s="4"/>
      <c r="C26" s="208">
        <f>'Start Here'!B62</f>
        <v>75</v>
      </c>
      <c r="D26" s="208">
        <f>$C$26</f>
        <v>75</v>
      </c>
      <c r="E26" s="179"/>
      <c r="F26" s="208">
        <f>$C$26</f>
        <v>75</v>
      </c>
      <c r="G26" s="179"/>
      <c r="H26" s="208">
        <f>$C$26</f>
        <v>75</v>
      </c>
      <c r="I26" s="179"/>
      <c r="J26" s="208">
        <f>$C$26</f>
        <v>75</v>
      </c>
      <c r="K26" s="179"/>
      <c r="L26" s="208">
        <f>$C$26</f>
        <v>75</v>
      </c>
      <c r="M26" s="179"/>
      <c r="N26" s="208">
        <f>$C$26</f>
        <v>75</v>
      </c>
      <c r="O26" s="208"/>
      <c r="P26" s="208">
        <f>$C$26</f>
        <v>75</v>
      </c>
      <c r="Q26" s="179"/>
      <c r="R26" s="208">
        <f>$C$26</f>
        <v>75</v>
      </c>
      <c r="S26" s="179"/>
      <c r="T26" s="208">
        <f>$C$26</f>
        <v>75</v>
      </c>
      <c r="U26" s="179"/>
      <c r="V26" s="208">
        <f>$C$26</f>
        <v>75</v>
      </c>
      <c r="W26" s="179"/>
      <c r="X26" s="208">
        <f>$C$26</f>
        <v>75</v>
      </c>
      <c r="Y26" s="179"/>
      <c r="Z26" s="208">
        <f t="shared" ref="Z26:Z32" si="6">SUM(C26:X26)</f>
        <v>900</v>
      </c>
      <c r="AA26" s="4"/>
      <c r="AB26" s="4"/>
      <c r="AC26" s="4"/>
      <c r="AD26" s="4"/>
      <c r="AE26" s="4"/>
      <c r="AF26" s="4"/>
      <c r="AG26" s="4"/>
    </row>
    <row r="27" spans="1:33" ht="15.75" customHeight="1">
      <c r="A27" s="4" t="s">
        <v>343</v>
      </c>
      <c r="B27" s="4"/>
      <c r="C27" s="179">
        <f>'Start Here'!B81</f>
        <v>1</v>
      </c>
      <c r="D27" s="179">
        <f>$C$27</f>
        <v>1</v>
      </c>
      <c r="E27" s="179"/>
      <c r="F27" s="179">
        <f>$C$27</f>
        <v>1</v>
      </c>
      <c r="G27" s="179"/>
      <c r="H27" s="179">
        <f>$C$27</f>
        <v>1</v>
      </c>
      <c r="I27" s="179"/>
      <c r="J27" s="179">
        <f>$C$27</f>
        <v>1</v>
      </c>
      <c r="K27" s="179"/>
      <c r="L27" s="179">
        <f>$C$27</f>
        <v>1</v>
      </c>
      <c r="M27" s="179"/>
      <c r="N27" s="179">
        <f>$C$27</f>
        <v>1</v>
      </c>
      <c r="O27" s="179"/>
      <c r="P27" s="179">
        <f>$C$27</f>
        <v>1</v>
      </c>
      <c r="Q27" s="179"/>
      <c r="R27" s="179">
        <f>$C$27</f>
        <v>1</v>
      </c>
      <c r="S27" s="179"/>
      <c r="T27" s="179">
        <f>$C$27</f>
        <v>1</v>
      </c>
      <c r="U27" s="179"/>
      <c r="V27" s="179">
        <f>$C$27</f>
        <v>1</v>
      </c>
      <c r="W27" s="179"/>
      <c r="X27" s="179">
        <f>$C$27</f>
        <v>1</v>
      </c>
      <c r="Y27" s="179"/>
      <c r="Z27" s="208">
        <f t="shared" si="6"/>
        <v>12</v>
      </c>
      <c r="AA27" s="4"/>
      <c r="AB27" s="4"/>
      <c r="AC27" s="4"/>
      <c r="AD27" s="4"/>
      <c r="AE27" s="4"/>
      <c r="AF27" s="4"/>
      <c r="AG27" s="4"/>
    </row>
    <row r="28" spans="1:33" ht="15.75" customHeight="1">
      <c r="A28" s="4" t="s">
        <v>126</v>
      </c>
      <c r="B28" s="4"/>
      <c r="C28" s="179">
        <f>'Start Here'!B76</f>
        <v>79</v>
      </c>
      <c r="D28" s="179">
        <f>$C$28</f>
        <v>79</v>
      </c>
      <c r="E28" s="179"/>
      <c r="F28" s="179">
        <f>$C$28</f>
        <v>79</v>
      </c>
      <c r="G28" s="179"/>
      <c r="H28" s="179">
        <f>$C$28</f>
        <v>79</v>
      </c>
      <c r="I28" s="179"/>
      <c r="J28" s="179">
        <f>$C$28</f>
        <v>79</v>
      </c>
      <c r="K28" s="179"/>
      <c r="L28" s="179">
        <f>$C$28</f>
        <v>79</v>
      </c>
      <c r="M28" s="179"/>
      <c r="N28" s="179">
        <f>$C$28</f>
        <v>79</v>
      </c>
      <c r="O28" s="179"/>
      <c r="P28" s="179">
        <f>$C$28</f>
        <v>79</v>
      </c>
      <c r="Q28" s="179"/>
      <c r="R28" s="179">
        <f>$C$28</f>
        <v>79</v>
      </c>
      <c r="S28" s="179"/>
      <c r="T28" s="179">
        <f>$C$28</f>
        <v>79</v>
      </c>
      <c r="U28" s="179"/>
      <c r="V28" s="179">
        <f>$C$28</f>
        <v>79</v>
      </c>
      <c r="W28" s="179"/>
      <c r="X28" s="179">
        <f>$C$28</f>
        <v>79</v>
      </c>
      <c r="Y28" s="179"/>
      <c r="Z28" s="208">
        <f t="shared" si="6"/>
        <v>948</v>
      </c>
      <c r="AA28" s="4"/>
      <c r="AB28" s="4"/>
      <c r="AC28" s="4"/>
      <c r="AD28" s="4"/>
      <c r="AE28" s="4"/>
      <c r="AF28" s="4"/>
      <c r="AG28" s="4"/>
    </row>
    <row r="29" spans="1:33" ht="15.75" customHeight="1">
      <c r="A29" s="4" t="s">
        <v>128</v>
      </c>
      <c r="B29" s="4"/>
      <c r="C29" s="179">
        <f>'Start Here'!B77</f>
        <v>49</v>
      </c>
      <c r="D29" s="179">
        <f>$C$29</f>
        <v>49</v>
      </c>
      <c r="E29" s="179"/>
      <c r="F29" s="179">
        <f>$C$29</f>
        <v>49</v>
      </c>
      <c r="G29" s="179"/>
      <c r="H29" s="179">
        <f>$C$29</f>
        <v>49</v>
      </c>
      <c r="I29" s="179"/>
      <c r="J29" s="179">
        <f>$C$29</f>
        <v>49</v>
      </c>
      <c r="K29" s="179"/>
      <c r="L29" s="179">
        <f>$C$29</f>
        <v>49</v>
      </c>
      <c r="M29" s="179"/>
      <c r="N29" s="179">
        <f>$C$29</f>
        <v>49</v>
      </c>
      <c r="O29" s="179"/>
      <c r="P29" s="179">
        <f>$C$29</f>
        <v>49</v>
      </c>
      <c r="Q29" s="179"/>
      <c r="R29" s="179">
        <f>$C$29</f>
        <v>49</v>
      </c>
      <c r="S29" s="179"/>
      <c r="T29" s="179">
        <f>$C$29</f>
        <v>49</v>
      </c>
      <c r="U29" s="179"/>
      <c r="V29" s="179">
        <f>$C$29</f>
        <v>49</v>
      </c>
      <c r="W29" s="179"/>
      <c r="X29" s="179">
        <f>$C$29</f>
        <v>49</v>
      </c>
      <c r="Y29" s="179"/>
      <c r="Z29" s="208">
        <f t="shared" si="6"/>
        <v>588</v>
      </c>
      <c r="AA29" s="4"/>
      <c r="AB29" s="4"/>
      <c r="AC29" s="4"/>
      <c r="AD29" s="4"/>
      <c r="AE29" s="4"/>
      <c r="AF29" s="4"/>
      <c r="AG29" s="4"/>
    </row>
    <row r="30" spans="1:33" ht="15.75" customHeight="1">
      <c r="A30" s="4" t="s">
        <v>129</v>
      </c>
      <c r="B30" s="4"/>
      <c r="C30" s="179">
        <f>'Start Here'!B78</f>
        <v>0</v>
      </c>
      <c r="D30" s="179">
        <f>$C$30</f>
        <v>0</v>
      </c>
      <c r="E30" s="179"/>
      <c r="F30" s="179">
        <f>$C$30</f>
        <v>0</v>
      </c>
      <c r="G30" s="179"/>
      <c r="H30" s="179">
        <f>$C$30</f>
        <v>0</v>
      </c>
      <c r="I30" s="179"/>
      <c r="J30" s="179">
        <f>$C$30</f>
        <v>0</v>
      </c>
      <c r="K30" s="179"/>
      <c r="L30" s="179">
        <f>$C$30</f>
        <v>0</v>
      </c>
      <c r="M30" s="179"/>
      <c r="N30" s="179">
        <f>$C$30</f>
        <v>0</v>
      </c>
      <c r="O30" s="179"/>
      <c r="P30" s="179">
        <f>$C$30</f>
        <v>0</v>
      </c>
      <c r="Q30" s="179"/>
      <c r="R30" s="179">
        <f>$C$30</f>
        <v>0</v>
      </c>
      <c r="S30" s="179"/>
      <c r="T30" s="179">
        <f>$C$30</f>
        <v>0</v>
      </c>
      <c r="U30" s="179"/>
      <c r="V30" s="179">
        <f>$C$30</f>
        <v>0</v>
      </c>
      <c r="W30" s="179"/>
      <c r="X30" s="179">
        <f>$C$30</f>
        <v>0</v>
      </c>
      <c r="Y30" s="179"/>
      <c r="Z30" s="208">
        <f t="shared" si="6"/>
        <v>0</v>
      </c>
      <c r="AA30" s="4"/>
      <c r="AB30" s="4"/>
      <c r="AC30" s="4"/>
      <c r="AD30" s="4"/>
      <c r="AE30" s="4"/>
      <c r="AF30" s="4"/>
      <c r="AG30" s="4"/>
    </row>
    <row r="31" spans="1:33" ht="15.75" customHeight="1">
      <c r="A31" s="4" t="s">
        <v>130</v>
      </c>
      <c r="B31" s="4"/>
      <c r="C31" s="179">
        <f>'Start Here'!B79</f>
        <v>1</v>
      </c>
      <c r="D31" s="179">
        <f>$C$31</f>
        <v>1</v>
      </c>
      <c r="E31" s="179"/>
      <c r="F31" s="179">
        <f>$C$31</f>
        <v>1</v>
      </c>
      <c r="G31" s="179"/>
      <c r="H31" s="179">
        <f>$C$31</f>
        <v>1</v>
      </c>
      <c r="I31" s="179"/>
      <c r="J31" s="179">
        <f>$C$31</f>
        <v>1</v>
      </c>
      <c r="K31" s="179"/>
      <c r="L31" s="179">
        <f>$C$31</f>
        <v>1</v>
      </c>
      <c r="M31" s="179"/>
      <c r="N31" s="179">
        <f>$C$31</f>
        <v>1</v>
      </c>
      <c r="O31" s="179"/>
      <c r="P31" s="179">
        <f>$C$31</f>
        <v>1</v>
      </c>
      <c r="Q31" s="179"/>
      <c r="R31" s="179">
        <f>$C$31</f>
        <v>1</v>
      </c>
      <c r="S31" s="179"/>
      <c r="T31" s="179">
        <f>$C$31</f>
        <v>1</v>
      </c>
      <c r="U31" s="179"/>
      <c r="V31" s="179">
        <f>$C$31</f>
        <v>1</v>
      </c>
      <c r="W31" s="179"/>
      <c r="X31" s="179">
        <f>$C$31</f>
        <v>1</v>
      </c>
      <c r="Y31" s="179"/>
      <c r="Z31" s="208">
        <f t="shared" si="6"/>
        <v>12</v>
      </c>
      <c r="AA31" s="4"/>
      <c r="AB31" s="4"/>
      <c r="AC31" s="4"/>
      <c r="AD31" s="4"/>
      <c r="AE31" s="4"/>
      <c r="AF31" s="4"/>
      <c r="AG31" s="4"/>
    </row>
    <row r="32" spans="1:33" ht="15.75" customHeight="1">
      <c r="A32" s="4" t="s">
        <v>370</v>
      </c>
      <c r="B32" s="4"/>
      <c r="C32" s="179">
        <f>'Start Here'!B80</f>
        <v>150</v>
      </c>
      <c r="D32" s="179">
        <f>$C$32</f>
        <v>150</v>
      </c>
      <c r="E32" s="179"/>
      <c r="F32" s="179">
        <f>$C$32</f>
        <v>150</v>
      </c>
      <c r="G32" s="179"/>
      <c r="H32" s="179">
        <f>$C$32</f>
        <v>150</v>
      </c>
      <c r="I32" s="179"/>
      <c r="J32" s="179">
        <f>$C$32</f>
        <v>150</v>
      </c>
      <c r="K32" s="179"/>
      <c r="L32" s="179">
        <f>$C$32</f>
        <v>150</v>
      </c>
      <c r="M32" s="179"/>
      <c r="N32" s="179">
        <f>$C$32</f>
        <v>150</v>
      </c>
      <c r="O32" s="179"/>
      <c r="P32" s="179">
        <f>$C$32</f>
        <v>150</v>
      </c>
      <c r="Q32" s="179"/>
      <c r="R32" s="179">
        <f>$C$32</f>
        <v>150</v>
      </c>
      <c r="S32" s="179"/>
      <c r="T32" s="179">
        <f>$C$32</f>
        <v>150</v>
      </c>
      <c r="U32" s="179"/>
      <c r="V32" s="179">
        <f>$C$32</f>
        <v>150</v>
      </c>
      <c r="W32" s="179"/>
      <c r="X32" s="179">
        <f>$C$32</f>
        <v>150</v>
      </c>
      <c r="Y32" s="179"/>
      <c r="Z32" s="208">
        <f t="shared" si="6"/>
        <v>1800</v>
      </c>
      <c r="AA32" s="4"/>
      <c r="AB32" s="4"/>
      <c r="AC32" s="4"/>
      <c r="AD32" s="4"/>
      <c r="AE32" s="4"/>
      <c r="AF32" s="4"/>
      <c r="AG32" s="4"/>
    </row>
    <row r="33" spans="1:33" ht="15.75" customHeight="1">
      <c r="A33" s="60"/>
      <c r="B33" s="4"/>
      <c r="C33" s="208"/>
      <c r="D33" s="208"/>
      <c r="E33" s="179"/>
      <c r="F33" s="208"/>
      <c r="G33" s="179"/>
      <c r="H33" s="208"/>
      <c r="I33" s="179"/>
      <c r="J33" s="208"/>
      <c r="K33" s="179"/>
      <c r="L33" s="208"/>
      <c r="M33" s="179"/>
      <c r="N33" s="208"/>
      <c r="O33" s="208"/>
      <c r="P33" s="208"/>
      <c r="Q33" s="179"/>
      <c r="R33" s="208"/>
      <c r="S33" s="179"/>
      <c r="T33" s="208"/>
      <c r="U33" s="179"/>
      <c r="V33" s="208"/>
      <c r="W33" s="179"/>
      <c r="X33" s="208"/>
      <c r="Y33" s="179"/>
      <c r="Z33" s="208"/>
      <c r="AA33" s="4"/>
      <c r="AB33" s="4"/>
      <c r="AC33" s="4"/>
      <c r="AD33" s="4"/>
      <c r="AE33" s="4"/>
      <c r="AF33" s="4"/>
      <c r="AG33" s="4"/>
    </row>
    <row r="34" spans="1:33" ht="15.75" customHeight="1">
      <c r="A34" s="60" t="s">
        <v>99</v>
      </c>
      <c r="B34" s="4"/>
      <c r="C34" s="208">
        <f>'Start Here'!B60</f>
        <v>0</v>
      </c>
      <c r="D34" s="208">
        <f>$C$34</f>
        <v>0</v>
      </c>
      <c r="E34" s="179"/>
      <c r="F34" s="208">
        <f>$C$34</f>
        <v>0</v>
      </c>
      <c r="G34" s="179"/>
      <c r="H34" s="208">
        <f>$C$34</f>
        <v>0</v>
      </c>
      <c r="I34" s="179"/>
      <c r="J34" s="208">
        <f>$C$34</f>
        <v>0</v>
      </c>
      <c r="K34" s="179"/>
      <c r="L34" s="208">
        <f>$C$34</f>
        <v>0</v>
      </c>
      <c r="M34" s="179"/>
      <c r="N34" s="208">
        <f>$C$34</f>
        <v>0</v>
      </c>
      <c r="O34" s="208"/>
      <c r="P34" s="208">
        <f>$C$34</f>
        <v>0</v>
      </c>
      <c r="Q34" s="179"/>
      <c r="R34" s="208">
        <f>$C$34</f>
        <v>0</v>
      </c>
      <c r="S34" s="179"/>
      <c r="T34" s="208">
        <f>$C$34</f>
        <v>0</v>
      </c>
      <c r="U34" s="179"/>
      <c r="V34" s="208">
        <f>$C$34</f>
        <v>0</v>
      </c>
      <c r="W34" s="179"/>
      <c r="X34" s="208">
        <f>$C$34</f>
        <v>0</v>
      </c>
      <c r="Y34" s="179"/>
      <c r="Z34" s="208">
        <f t="shared" ref="Z34:Z37" si="7">SUM(C34:X34)</f>
        <v>0</v>
      </c>
      <c r="AA34" s="4"/>
      <c r="AB34" s="4"/>
      <c r="AC34" s="4"/>
      <c r="AD34" s="4"/>
      <c r="AE34" s="4"/>
      <c r="AF34" s="4"/>
      <c r="AG34" s="4"/>
    </row>
    <row r="35" spans="1:33" ht="15.75" customHeight="1">
      <c r="A35" s="60" t="s">
        <v>345</v>
      </c>
      <c r="B35" s="4"/>
      <c r="C35" s="208">
        <f>'Start Here'!B89</f>
        <v>0</v>
      </c>
      <c r="D35" s="208">
        <f>$C$35</f>
        <v>0</v>
      </c>
      <c r="E35" s="179"/>
      <c r="F35" s="208">
        <f>$C$35</f>
        <v>0</v>
      </c>
      <c r="G35" s="179"/>
      <c r="H35" s="208">
        <f>$C$35</f>
        <v>0</v>
      </c>
      <c r="I35" s="179"/>
      <c r="J35" s="208">
        <f>$C$35</f>
        <v>0</v>
      </c>
      <c r="K35" s="179"/>
      <c r="L35" s="208">
        <f>$C$35</f>
        <v>0</v>
      </c>
      <c r="M35" s="179"/>
      <c r="N35" s="208">
        <f>$C$35</f>
        <v>0</v>
      </c>
      <c r="O35" s="208"/>
      <c r="P35" s="208">
        <f>$C$35</f>
        <v>0</v>
      </c>
      <c r="Q35" s="179"/>
      <c r="R35" s="208">
        <f>$C$35</f>
        <v>0</v>
      </c>
      <c r="S35" s="179"/>
      <c r="T35" s="208">
        <f>$C$35</f>
        <v>0</v>
      </c>
      <c r="U35" s="179"/>
      <c r="V35" s="208">
        <f>$C$35</f>
        <v>0</v>
      </c>
      <c r="W35" s="179"/>
      <c r="X35" s="208">
        <f>$C$35</f>
        <v>0</v>
      </c>
      <c r="Y35" s="179"/>
      <c r="Z35" s="208">
        <f t="shared" si="7"/>
        <v>0</v>
      </c>
      <c r="AA35" s="4"/>
      <c r="AB35" s="4"/>
      <c r="AC35" s="4"/>
      <c r="AD35" s="4"/>
      <c r="AE35" s="4"/>
      <c r="AF35" s="4"/>
      <c r="AG35" s="4"/>
    </row>
    <row r="36" spans="1:33" ht="15.75" customHeight="1">
      <c r="A36" s="60" t="s">
        <v>346</v>
      </c>
      <c r="B36" s="4"/>
      <c r="C36" s="208">
        <f>'Start Here'!B90</f>
        <v>1</v>
      </c>
      <c r="D36" s="208">
        <f>$C$36</f>
        <v>1</v>
      </c>
      <c r="E36" s="179"/>
      <c r="F36" s="208">
        <f>$C$36</f>
        <v>1</v>
      </c>
      <c r="G36" s="179"/>
      <c r="H36" s="208">
        <f>$C$36</f>
        <v>1</v>
      </c>
      <c r="I36" s="179"/>
      <c r="J36" s="208">
        <f>$C$36</f>
        <v>1</v>
      </c>
      <c r="K36" s="179"/>
      <c r="L36" s="208">
        <f>$C$36</f>
        <v>1</v>
      </c>
      <c r="M36" s="179"/>
      <c r="N36" s="208">
        <f>$C$36</f>
        <v>1</v>
      </c>
      <c r="O36" s="208"/>
      <c r="P36" s="208">
        <f>$C$36</f>
        <v>1</v>
      </c>
      <c r="Q36" s="179"/>
      <c r="R36" s="208">
        <f>$C$36</f>
        <v>1</v>
      </c>
      <c r="S36" s="179"/>
      <c r="T36" s="208">
        <f>$C$36</f>
        <v>1</v>
      </c>
      <c r="U36" s="179"/>
      <c r="V36" s="208">
        <f>$C$36</f>
        <v>1</v>
      </c>
      <c r="W36" s="179"/>
      <c r="X36" s="208">
        <f>$C$36</f>
        <v>1</v>
      </c>
      <c r="Y36" s="179"/>
      <c r="Z36" s="208">
        <f t="shared" si="7"/>
        <v>12</v>
      </c>
      <c r="AA36" s="4"/>
      <c r="AB36" s="4"/>
      <c r="AC36" s="4"/>
      <c r="AD36" s="4"/>
      <c r="AE36" s="4"/>
      <c r="AF36" s="4"/>
      <c r="AG36" s="4"/>
    </row>
    <row r="37" spans="1:33" ht="15.75" customHeight="1">
      <c r="A37" s="60" t="s">
        <v>347</v>
      </c>
      <c r="B37" s="4"/>
      <c r="C37" s="208">
        <f>'Start Here'!B91</f>
        <v>1</v>
      </c>
      <c r="D37" s="208">
        <f>$C$37</f>
        <v>1</v>
      </c>
      <c r="E37" s="179"/>
      <c r="F37" s="208">
        <f>$C$37</f>
        <v>1</v>
      </c>
      <c r="G37" s="179"/>
      <c r="H37" s="208">
        <f>$C$37</f>
        <v>1</v>
      </c>
      <c r="I37" s="179"/>
      <c r="J37" s="208">
        <f>$C$37</f>
        <v>1</v>
      </c>
      <c r="K37" s="179"/>
      <c r="L37" s="208">
        <f>$C$37</f>
        <v>1</v>
      </c>
      <c r="M37" s="179"/>
      <c r="N37" s="208">
        <f>$C$37</f>
        <v>1</v>
      </c>
      <c r="O37" s="208"/>
      <c r="P37" s="208">
        <f>$C$37</f>
        <v>1</v>
      </c>
      <c r="Q37" s="179"/>
      <c r="R37" s="208">
        <f>$C$37</f>
        <v>1</v>
      </c>
      <c r="S37" s="179"/>
      <c r="T37" s="208">
        <f>$C$37</f>
        <v>1</v>
      </c>
      <c r="U37" s="179"/>
      <c r="V37" s="208">
        <f>$C$37</f>
        <v>1</v>
      </c>
      <c r="W37" s="179"/>
      <c r="X37" s="208">
        <f>$C$37</f>
        <v>1</v>
      </c>
      <c r="Y37" s="179"/>
      <c r="Z37" s="208">
        <f t="shared" si="7"/>
        <v>12</v>
      </c>
      <c r="AA37" s="4"/>
      <c r="AB37" s="4"/>
      <c r="AC37" s="4"/>
      <c r="AD37" s="4"/>
      <c r="AE37" s="4"/>
      <c r="AF37" s="4"/>
      <c r="AG37" s="4"/>
    </row>
    <row r="38" spans="1:33" ht="15.75" customHeight="1">
      <c r="A38" s="60" t="s">
        <v>105</v>
      </c>
      <c r="B38" s="4"/>
      <c r="C38" s="179">
        <f>'Start Here'!B64</f>
        <v>0</v>
      </c>
      <c r="D38" s="179">
        <f>$C$38</f>
        <v>0</v>
      </c>
      <c r="E38" s="179"/>
      <c r="F38" s="179">
        <f>$C$38</f>
        <v>0</v>
      </c>
      <c r="G38" s="179"/>
      <c r="H38" s="179">
        <f>$C$38</f>
        <v>0</v>
      </c>
      <c r="I38" s="179"/>
      <c r="J38" s="179">
        <f>$C$38</f>
        <v>0</v>
      </c>
      <c r="K38" s="179"/>
      <c r="L38" s="179">
        <f>$C$38</f>
        <v>0</v>
      </c>
      <c r="M38" s="179"/>
      <c r="N38" s="179">
        <f>$C$38</f>
        <v>0</v>
      </c>
      <c r="O38" s="179"/>
      <c r="P38" s="179">
        <f>$C$38</f>
        <v>0</v>
      </c>
      <c r="Q38" s="179"/>
      <c r="R38" s="179">
        <f>$C$38</f>
        <v>0</v>
      </c>
      <c r="S38" s="179"/>
      <c r="T38" s="179">
        <f>$C$38</f>
        <v>0</v>
      </c>
      <c r="U38" s="179"/>
      <c r="V38" s="179">
        <f>$C$38</f>
        <v>0</v>
      </c>
      <c r="W38" s="179"/>
      <c r="X38" s="179">
        <f>$C$38</f>
        <v>0</v>
      </c>
      <c r="Y38" s="179"/>
      <c r="Z38" s="179"/>
      <c r="AA38" s="4"/>
      <c r="AB38" s="4"/>
      <c r="AC38" s="4"/>
      <c r="AD38" s="4"/>
      <c r="AE38" s="4"/>
      <c r="AF38" s="4"/>
      <c r="AG38" s="4"/>
    </row>
    <row r="39" spans="1:33" ht="15.75" customHeight="1">
      <c r="A39" s="215" t="s">
        <v>349</v>
      </c>
      <c r="B39" s="4"/>
      <c r="C39" s="208">
        <f>'Start Here'!B65*'Start Here'!B31</f>
        <v>316</v>
      </c>
      <c r="D39" s="208">
        <f>$C$39</f>
        <v>316</v>
      </c>
      <c r="E39" s="179"/>
      <c r="F39" s="208">
        <f>$C$39</f>
        <v>316</v>
      </c>
      <c r="G39" s="179"/>
      <c r="H39" s="208">
        <f>$C$39</f>
        <v>316</v>
      </c>
      <c r="I39" s="179"/>
      <c r="J39" s="208">
        <f>$C$39</f>
        <v>316</v>
      </c>
      <c r="K39" s="179"/>
      <c r="L39" s="208">
        <f>$C$39</f>
        <v>316</v>
      </c>
      <c r="M39" s="179"/>
      <c r="N39" s="208">
        <f>$C$39</f>
        <v>316</v>
      </c>
      <c r="O39" s="208"/>
      <c r="P39" s="208">
        <f>$C$39</f>
        <v>316</v>
      </c>
      <c r="Q39" s="179"/>
      <c r="R39" s="208">
        <f>$C$39</f>
        <v>316</v>
      </c>
      <c r="S39" s="179"/>
      <c r="T39" s="208">
        <f>$C$39</f>
        <v>316</v>
      </c>
      <c r="U39" s="179"/>
      <c r="V39" s="208">
        <f>$C$39</f>
        <v>316</v>
      </c>
      <c r="W39" s="179"/>
      <c r="X39" s="208">
        <f>$C$39</f>
        <v>316</v>
      </c>
      <c r="Y39" s="179"/>
      <c r="Z39" s="208">
        <f t="shared" ref="Z39:Z52" si="8">SUM(C39:X39)</f>
        <v>3792</v>
      </c>
      <c r="AA39" s="4"/>
      <c r="AB39" s="4"/>
      <c r="AC39" s="4"/>
      <c r="AD39" s="4"/>
      <c r="AE39" s="4"/>
      <c r="AF39" s="4"/>
      <c r="AG39" s="4"/>
    </row>
    <row r="40" spans="1:33" ht="15.75" customHeight="1">
      <c r="A40" s="215" t="s">
        <v>108</v>
      </c>
      <c r="B40" s="216">
        <v>10</v>
      </c>
      <c r="C40" s="208">
        <f>'Start Here'!B66</f>
        <v>12</v>
      </c>
      <c r="D40" s="208">
        <f>$C$40</f>
        <v>12</v>
      </c>
      <c r="E40" s="179"/>
      <c r="F40" s="208">
        <f>$C$40</f>
        <v>12</v>
      </c>
      <c r="G40" s="179"/>
      <c r="H40" s="208">
        <f>$C$40</f>
        <v>12</v>
      </c>
      <c r="I40" s="179"/>
      <c r="J40" s="208">
        <f>$C$40</f>
        <v>12</v>
      </c>
      <c r="K40" s="179"/>
      <c r="L40" s="208">
        <f>$C$40</f>
        <v>12</v>
      </c>
      <c r="M40" s="179"/>
      <c r="N40" s="208">
        <f>$C$40</f>
        <v>12</v>
      </c>
      <c r="O40" s="208"/>
      <c r="P40" s="208">
        <f>$C$40</f>
        <v>12</v>
      </c>
      <c r="Q40" s="179"/>
      <c r="R40" s="208">
        <f>$C$40</f>
        <v>12</v>
      </c>
      <c r="S40" s="179"/>
      <c r="T40" s="208">
        <f>$C$40</f>
        <v>12</v>
      </c>
      <c r="U40" s="179"/>
      <c r="V40" s="208">
        <f>$C$40</f>
        <v>12</v>
      </c>
      <c r="W40" s="179"/>
      <c r="X40" s="208">
        <f>$C$40</f>
        <v>12</v>
      </c>
      <c r="Y40" s="179"/>
      <c r="Z40" s="208">
        <f t="shared" si="8"/>
        <v>144</v>
      </c>
      <c r="AA40" s="4"/>
      <c r="AB40" s="4"/>
      <c r="AC40" s="4"/>
      <c r="AD40" s="4"/>
      <c r="AE40" s="4"/>
      <c r="AF40" s="4"/>
      <c r="AG40" s="4"/>
    </row>
    <row r="41" spans="1:33" ht="15.75" customHeight="1">
      <c r="A41" s="215" t="s">
        <v>110</v>
      </c>
      <c r="B41" s="4"/>
      <c r="C41" s="208">
        <f>'Start Here'!B67</f>
        <v>200</v>
      </c>
      <c r="D41" s="208">
        <f>$C$41</f>
        <v>200</v>
      </c>
      <c r="E41" s="179"/>
      <c r="F41" s="208">
        <f>$C$41</f>
        <v>200</v>
      </c>
      <c r="G41" s="179"/>
      <c r="H41" s="208">
        <f>$C$41</f>
        <v>200</v>
      </c>
      <c r="I41" s="179"/>
      <c r="J41" s="208">
        <f>$C$41</f>
        <v>200</v>
      </c>
      <c r="K41" s="179"/>
      <c r="L41" s="208">
        <f>$C$41</f>
        <v>200</v>
      </c>
      <c r="M41" s="179"/>
      <c r="N41" s="208">
        <f>$C$41</f>
        <v>200</v>
      </c>
      <c r="O41" s="208"/>
      <c r="P41" s="208">
        <f>$C$41</f>
        <v>200</v>
      </c>
      <c r="Q41" s="179"/>
      <c r="R41" s="208">
        <f>$C$41</f>
        <v>200</v>
      </c>
      <c r="S41" s="179"/>
      <c r="T41" s="208">
        <f>$C$41</f>
        <v>200</v>
      </c>
      <c r="U41" s="179"/>
      <c r="V41" s="208">
        <f>$C$41</f>
        <v>200</v>
      </c>
      <c r="W41" s="179"/>
      <c r="X41" s="208">
        <f>$C$41</f>
        <v>200</v>
      </c>
      <c r="Y41" s="179"/>
      <c r="Z41" s="208">
        <f t="shared" si="8"/>
        <v>2400</v>
      </c>
      <c r="AA41" s="4"/>
      <c r="AB41" s="4"/>
      <c r="AC41" s="4"/>
      <c r="AD41" s="4"/>
      <c r="AE41" s="4"/>
      <c r="AF41" s="4"/>
      <c r="AG41" s="4"/>
    </row>
    <row r="42" spans="1:33" ht="15.75" customHeight="1">
      <c r="A42" s="4" t="s">
        <v>350</v>
      </c>
      <c r="B42" s="4"/>
      <c r="C42" s="208">
        <f>'Start Here'!$B$59</f>
        <v>60</v>
      </c>
      <c r="D42" s="208">
        <f>$C$42</f>
        <v>60</v>
      </c>
      <c r="E42" s="179"/>
      <c r="F42" s="208">
        <f>$C$42</f>
        <v>60</v>
      </c>
      <c r="G42" s="179"/>
      <c r="H42" s="208">
        <f>$C$42</f>
        <v>60</v>
      </c>
      <c r="I42" s="179"/>
      <c r="J42" s="208">
        <f>$C$42</f>
        <v>60</v>
      </c>
      <c r="K42" s="179"/>
      <c r="L42" s="208">
        <f>$C$42</f>
        <v>60</v>
      </c>
      <c r="M42" s="179"/>
      <c r="N42" s="208">
        <f>$C$42</f>
        <v>60</v>
      </c>
      <c r="O42" s="208"/>
      <c r="P42" s="208">
        <f>$C$42</f>
        <v>60</v>
      </c>
      <c r="Q42" s="179"/>
      <c r="R42" s="208">
        <f>$C$42</f>
        <v>60</v>
      </c>
      <c r="S42" s="179"/>
      <c r="T42" s="208">
        <f>$C$42</f>
        <v>60</v>
      </c>
      <c r="U42" s="179"/>
      <c r="V42" s="208">
        <f>$C$42</f>
        <v>60</v>
      </c>
      <c r="W42" s="179"/>
      <c r="X42" s="208">
        <f>$C$42</f>
        <v>60</v>
      </c>
      <c r="Y42" s="179"/>
      <c r="Z42" s="208">
        <f t="shared" si="8"/>
        <v>720</v>
      </c>
      <c r="AA42" s="4"/>
      <c r="AB42" s="4"/>
      <c r="AC42" s="4"/>
      <c r="AD42" s="4"/>
      <c r="AE42" s="4"/>
      <c r="AF42" s="4"/>
      <c r="AG42" s="4"/>
    </row>
    <row r="43" spans="1:33" ht="15.75" customHeight="1">
      <c r="A43" s="4" t="s">
        <v>307</v>
      </c>
      <c r="B43" s="4"/>
      <c r="C43" s="208">
        <f>'Start Here'!B73/12</f>
        <v>0</v>
      </c>
      <c r="D43" s="208">
        <f>$C$43</f>
        <v>0</v>
      </c>
      <c r="E43" s="179"/>
      <c r="F43" s="208">
        <f>$C$43</f>
        <v>0</v>
      </c>
      <c r="G43" s="179"/>
      <c r="H43" s="208">
        <f>$C$43</f>
        <v>0</v>
      </c>
      <c r="I43" s="179"/>
      <c r="J43" s="208">
        <f>$C$43</f>
        <v>0</v>
      </c>
      <c r="K43" s="179"/>
      <c r="L43" s="208">
        <f>$C$43</f>
        <v>0</v>
      </c>
      <c r="M43" s="179"/>
      <c r="N43" s="208">
        <f>$C$43</f>
        <v>0</v>
      </c>
      <c r="O43" s="208"/>
      <c r="P43" s="208">
        <f>$C$43</f>
        <v>0</v>
      </c>
      <c r="Q43" s="179"/>
      <c r="R43" s="208">
        <f>$C$43</f>
        <v>0</v>
      </c>
      <c r="S43" s="179"/>
      <c r="T43" s="208">
        <f>$C$43</f>
        <v>0</v>
      </c>
      <c r="U43" s="179"/>
      <c r="V43" s="208">
        <f>$C$43</f>
        <v>0</v>
      </c>
      <c r="W43" s="179"/>
      <c r="X43" s="208">
        <f>$C$43</f>
        <v>0</v>
      </c>
      <c r="Y43" s="179"/>
      <c r="Z43" s="208">
        <f t="shared" si="8"/>
        <v>0</v>
      </c>
      <c r="AA43" s="4"/>
      <c r="AB43" s="4"/>
      <c r="AC43" s="4"/>
      <c r="AD43" s="4"/>
      <c r="AE43" s="4"/>
      <c r="AF43" s="4"/>
      <c r="AG43" s="4"/>
    </row>
    <row r="44" spans="1:33" ht="15.75" customHeight="1">
      <c r="A44" s="4" t="s">
        <v>112</v>
      </c>
      <c r="B44" s="4"/>
      <c r="C44" s="208">
        <f>'Start Here'!B68</f>
        <v>0</v>
      </c>
      <c r="D44" s="208">
        <f>$C$44</f>
        <v>0</v>
      </c>
      <c r="E44" s="179"/>
      <c r="F44" s="208">
        <f>$C$44</f>
        <v>0</v>
      </c>
      <c r="G44" s="179"/>
      <c r="H44" s="208">
        <f>$C$44</f>
        <v>0</v>
      </c>
      <c r="I44" s="179"/>
      <c r="J44" s="208">
        <f>$C$44</f>
        <v>0</v>
      </c>
      <c r="K44" s="179"/>
      <c r="L44" s="208">
        <f>$C$44</f>
        <v>0</v>
      </c>
      <c r="M44" s="179"/>
      <c r="N44" s="208">
        <f>$C$44</f>
        <v>0</v>
      </c>
      <c r="O44" s="208"/>
      <c r="P44" s="208">
        <f>$C$44</f>
        <v>0</v>
      </c>
      <c r="Q44" s="179"/>
      <c r="R44" s="208">
        <f>$C$44</f>
        <v>0</v>
      </c>
      <c r="S44" s="179"/>
      <c r="T44" s="208">
        <f>$C$44</f>
        <v>0</v>
      </c>
      <c r="U44" s="179"/>
      <c r="V44" s="208">
        <f>$C$44</f>
        <v>0</v>
      </c>
      <c r="W44" s="179"/>
      <c r="X44" s="208">
        <f>$C$44</f>
        <v>0</v>
      </c>
      <c r="Y44" s="179"/>
      <c r="Z44" s="208">
        <f t="shared" si="8"/>
        <v>0</v>
      </c>
      <c r="AA44" s="4"/>
      <c r="AB44" s="4"/>
      <c r="AC44" s="4"/>
      <c r="AD44" s="4"/>
      <c r="AE44" s="4"/>
      <c r="AF44" s="4"/>
      <c r="AG44" s="4"/>
    </row>
    <row r="45" spans="1:33" ht="15.75" customHeight="1">
      <c r="A45" s="4" t="s">
        <v>351</v>
      </c>
      <c r="B45" s="4"/>
      <c r="C45" s="208">
        <f>'Start Here'!B69</f>
        <v>50</v>
      </c>
      <c r="D45" s="208">
        <f>$C$45</f>
        <v>50</v>
      </c>
      <c r="E45" s="179"/>
      <c r="F45" s="208">
        <f>$C$45</f>
        <v>50</v>
      </c>
      <c r="G45" s="179"/>
      <c r="H45" s="208">
        <f>$C$45</f>
        <v>50</v>
      </c>
      <c r="I45" s="179"/>
      <c r="J45" s="208">
        <f>$C$45</f>
        <v>50</v>
      </c>
      <c r="K45" s="179"/>
      <c r="L45" s="208">
        <f>$C$45</f>
        <v>50</v>
      </c>
      <c r="M45" s="179"/>
      <c r="N45" s="208">
        <f>$C$45</f>
        <v>50</v>
      </c>
      <c r="O45" s="208"/>
      <c r="P45" s="208">
        <f>$C$45</f>
        <v>50</v>
      </c>
      <c r="Q45" s="179"/>
      <c r="R45" s="208">
        <f>$C$45</f>
        <v>50</v>
      </c>
      <c r="S45" s="179"/>
      <c r="T45" s="208">
        <f>$C$45</f>
        <v>50</v>
      </c>
      <c r="U45" s="179"/>
      <c r="V45" s="208">
        <f>$C$45</f>
        <v>50</v>
      </c>
      <c r="W45" s="179"/>
      <c r="X45" s="208">
        <f>$C$45</f>
        <v>50</v>
      </c>
      <c r="Y45" s="179"/>
      <c r="Z45" s="208">
        <f t="shared" si="8"/>
        <v>600</v>
      </c>
      <c r="AA45" s="4"/>
      <c r="AB45" s="4"/>
      <c r="AC45" s="4"/>
      <c r="AD45" s="4"/>
      <c r="AE45" s="4"/>
      <c r="AF45" s="4"/>
      <c r="AG45" s="4"/>
    </row>
    <row r="46" spans="1:33" ht="15.75" customHeight="1">
      <c r="A46" s="4" t="s">
        <v>352</v>
      </c>
      <c r="B46" s="4"/>
      <c r="C46" s="179">
        <f>'Start Here'!B70</f>
        <v>0</v>
      </c>
      <c r="D46" s="179">
        <f>$C$46</f>
        <v>0</v>
      </c>
      <c r="E46" s="179"/>
      <c r="F46" s="179">
        <f>$C$46</f>
        <v>0</v>
      </c>
      <c r="G46" s="179"/>
      <c r="H46" s="179">
        <f>$C$46</f>
        <v>0</v>
      </c>
      <c r="I46" s="179"/>
      <c r="J46" s="179">
        <f>$C$46</f>
        <v>0</v>
      </c>
      <c r="K46" s="179"/>
      <c r="L46" s="179">
        <f>$C$46</f>
        <v>0</v>
      </c>
      <c r="M46" s="179"/>
      <c r="N46" s="179">
        <f>$C$46</f>
        <v>0</v>
      </c>
      <c r="O46" s="179"/>
      <c r="P46" s="179">
        <f>$C$46</f>
        <v>0</v>
      </c>
      <c r="Q46" s="179"/>
      <c r="R46" s="179">
        <f>$C$46</f>
        <v>0</v>
      </c>
      <c r="S46" s="179"/>
      <c r="T46" s="179">
        <f>$C$46</f>
        <v>0</v>
      </c>
      <c r="U46" s="179"/>
      <c r="V46" s="179">
        <f>$C$46</f>
        <v>0</v>
      </c>
      <c r="W46" s="179"/>
      <c r="X46" s="179">
        <f>$C$46</f>
        <v>0</v>
      </c>
      <c r="Y46" s="179"/>
      <c r="Z46" s="208">
        <f t="shared" si="8"/>
        <v>0</v>
      </c>
      <c r="AA46" s="4"/>
      <c r="AB46" s="4"/>
      <c r="AC46" s="4"/>
      <c r="AD46" s="4"/>
      <c r="AE46" s="4"/>
      <c r="AF46" s="4"/>
      <c r="AG46" s="4"/>
    </row>
    <row r="47" spans="1:33" ht="15.75" customHeight="1">
      <c r="A47" s="4" t="s">
        <v>75</v>
      </c>
      <c r="B47" s="4"/>
      <c r="C47" s="179">
        <f>'Start Here'!B49/12</f>
        <v>0</v>
      </c>
      <c r="D47" s="179">
        <f>$C$47</f>
        <v>0</v>
      </c>
      <c r="E47" s="179"/>
      <c r="F47" s="179">
        <f>$C$47</f>
        <v>0</v>
      </c>
      <c r="G47" s="179"/>
      <c r="H47" s="179">
        <f>$C$47</f>
        <v>0</v>
      </c>
      <c r="I47" s="179"/>
      <c r="J47" s="179">
        <f>$C$47</f>
        <v>0</v>
      </c>
      <c r="K47" s="179"/>
      <c r="L47" s="179">
        <f>$C$47</f>
        <v>0</v>
      </c>
      <c r="M47" s="179"/>
      <c r="N47" s="179">
        <f>$C$47</f>
        <v>0</v>
      </c>
      <c r="O47" s="179"/>
      <c r="P47" s="179">
        <f>$C$47</f>
        <v>0</v>
      </c>
      <c r="Q47" s="179"/>
      <c r="R47" s="179">
        <f>$C$47</f>
        <v>0</v>
      </c>
      <c r="S47" s="179"/>
      <c r="T47" s="179">
        <f>$C$47</f>
        <v>0</v>
      </c>
      <c r="U47" s="179"/>
      <c r="V47" s="179">
        <f>$C$47</f>
        <v>0</v>
      </c>
      <c r="W47" s="179"/>
      <c r="X47" s="179">
        <f>$C$47</f>
        <v>0</v>
      </c>
      <c r="Y47" s="179"/>
      <c r="Z47" s="208">
        <f t="shared" si="8"/>
        <v>0</v>
      </c>
      <c r="AA47" s="4"/>
      <c r="AB47" s="4"/>
      <c r="AC47" s="4"/>
      <c r="AD47" s="4"/>
      <c r="AE47" s="4"/>
      <c r="AF47" s="4"/>
      <c r="AG47" s="4"/>
    </row>
    <row r="48" spans="1:33" ht="15.75" customHeight="1">
      <c r="A48" s="4" t="s">
        <v>353</v>
      </c>
      <c r="B48" s="4"/>
      <c r="C48" s="208">
        <f>('Start Here'!B61*'Start Here'!B31)/12</f>
        <v>12.5</v>
      </c>
      <c r="D48" s="208">
        <f>$C$48</f>
        <v>12.5</v>
      </c>
      <c r="E48" s="179"/>
      <c r="F48" s="208">
        <f>$C$48</f>
        <v>12.5</v>
      </c>
      <c r="G48" s="179"/>
      <c r="H48" s="208">
        <f>$C$48</f>
        <v>12.5</v>
      </c>
      <c r="I48" s="179"/>
      <c r="J48" s="208">
        <f>$C$48</f>
        <v>12.5</v>
      </c>
      <c r="K48" s="179"/>
      <c r="L48" s="208">
        <f>$C$48</f>
        <v>12.5</v>
      </c>
      <c r="M48" s="179"/>
      <c r="N48" s="208">
        <f>$C$48</f>
        <v>12.5</v>
      </c>
      <c r="O48" s="208"/>
      <c r="P48" s="208">
        <f>$C$48</f>
        <v>12.5</v>
      </c>
      <c r="Q48" s="179"/>
      <c r="R48" s="208">
        <f>$C$48</f>
        <v>12.5</v>
      </c>
      <c r="S48" s="179"/>
      <c r="T48" s="208">
        <f>$C$48</f>
        <v>12.5</v>
      </c>
      <c r="U48" s="179"/>
      <c r="V48" s="208">
        <f>$C$48</f>
        <v>12.5</v>
      </c>
      <c r="W48" s="179"/>
      <c r="X48" s="208">
        <f>$C$48</f>
        <v>12.5</v>
      </c>
      <c r="Y48" s="179"/>
      <c r="Z48" s="208">
        <f t="shared" si="8"/>
        <v>150</v>
      </c>
      <c r="AA48" s="4"/>
      <c r="AB48" s="4"/>
      <c r="AC48" s="4"/>
      <c r="AD48" s="4"/>
      <c r="AE48" s="4"/>
      <c r="AF48" s="4"/>
      <c r="AG48" s="4"/>
    </row>
    <row r="49" spans="1:33" ht="15.75" customHeight="1">
      <c r="A49" s="4" t="s">
        <v>77</v>
      </c>
      <c r="B49" s="4" t="s">
        <v>243</v>
      </c>
      <c r="C49" s="208">
        <f>'Start Here'!B50</f>
        <v>100</v>
      </c>
      <c r="D49" s="208">
        <f>$C$49</f>
        <v>100</v>
      </c>
      <c r="E49" s="179"/>
      <c r="F49" s="208">
        <f>$C$49</f>
        <v>100</v>
      </c>
      <c r="G49" s="179"/>
      <c r="H49" s="208">
        <f>$C$49</f>
        <v>100</v>
      </c>
      <c r="I49" s="179"/>
      <c r="J49" s="208">
        <f>$C$49</f>
        <v>100</v>
      </c>
      <c r="K49" s="179"/>
      <c r="L49" s="208">
        <f>$C$49</f>
        <v>100</v>
      </c>
      <c r="M49" s="179"/>
      <c r="N49" s="208">
        <f>$C$49</f>
        <v>100</v>
      </c>
      <c r="O49" s="208"/>
      <c r="P49" s="208">
        <f>$C$49</f>
        <v>100</v>
      </c>
      <c r="Q49" s="179"/>
      <c r="R49" s="208">
        <f>$C$49</f>
        <v>100</v>
      </c>
      <c r="S49" s="179"/>
      <c r="T49" s="208">
        <f>$C$49</f>
        <v>100</v>
      </c>
      <c r="U49" s="179"/>
      <c r="V49" s="208">
        <f>$C$49</f>
        <v>100</v>
      </c>
      <c r="W49" s="179"/>
      <c r="X49" s="208">
        <f>$C$49</f>
        <v>100</v>
      </c>
      <c r="Y49" s="179"/>
      <c r="Z49" s="208">
        <f t="shared" si="8"/>
        <v>1200</v>
      </c>
      <c r="AA49" s="4"/>
      <c r="AB49" s="4"/>
      <c r="AC49" s="4"/>
      <c r="AD49" s="4"/>
      <c r="AE49" s="4"/>
      <c r="AF49" s="4"/>
      <c r="AG49" s="4"/>
    </row>
    <row r="50" spans="1:33" ht="15.75" customHeight="1">
      <c r="A50" s="4" t="s">
        <v>80</v>
      </c>
      <c r="B50" s="4"/>
      <c r="C50" s="208">
        <f>'Start Here'!B51</f>
        <v>50</v>
      </c>
      <c r="D50" s="208">
        <f>$C$50</f>
        <v>50</v>
      </c>
      <c r="E50" s="179"/>
      <c r="F50" s="208">
        <f>$C$50</f>
        <v>50</v>
      </c>
      <c r="G50" s="179"/>
      <c r="H50" s="208">
        <f>$C$50</f>
        <v>50</v>
      </c>
      <c r="I50" s="179"/>
      <c r="J50" s="208">
        <f>$C$50</f>
        <v>50</v>
      </c>
      <c r="K50" s="179"/>
      <c r="L50" s="208">
        <f>$C$50</f>
        <v>50</v>
      </c>
      <c r="M50" s="179"/>
      <c r="N50" s="208">
        <f>$C$50</f>
        <v>50</v>
      </c>
      <c r="O50" s="208"/>
      <c r="P50" s="208">
        <f>$C$50</f>
        <v>50</v>
      </c>
      <c r="Q50" s="179"/>
      <c r="R50" s="208">
        <f>$C$50</f>
        <v>50</v>
      </c>
      <c r="S50" s="179"/>
      <c r="T50" s="208">
        <f>$C$50</f>
        <v>50</v>
      </c>
      <c r="U50" s="179"/>
      <c r="V50" s="208">
        <f>$C$50</f>
        <v>50</v>
      </c>
      <c r="W50" s="179"/>
      <c r="X50" s="208">
        <f>$C$50</f>
        <v>50</v>
      </c>
      <c r="Y50" s="179"/>
      <c r="Z50" s="208">
        <f t="shared" si="8"/>
        <v>600</v>
      </c>
      <c r="AA50" s="4"/>
      <c r="AB50" s="4"/>
      <c r="AC50" s="4"/>
      <c r="AD50" s="4"/>
      <c r="AE50" s="4"/>
      <c r="AF50" s="4"/>
      <c r="AG50" s="4"/>
    </row>
    <row r="51" spans="1:33" ht="15.75" customHeight="1">
      <c r="A51" s="217" t="s">
        <v>354</v>
      </c>
      <c r="B51" s="4"/>
      <c r="C51" s="208">
        <f>'Start Here'!B71</f>
        <v>66</v>
      </c>
      <c r="D51" s="208">
        <f>$C$51</f>
        <v>66</v>
      </c>
      <c r="E51" s="179"/>
      <c r="F51" s="208">
        <f>$C$51</f>
        <v>66</v>
      </c>
      <c r="G51" s="179"/>
      <c r="H51" s="208">
        <f>$C$51</f>
        <v>66</v>
      </c>
      <c r="I51" s="179"/>
      <c r="J51" s="208">
        <f>$C$51</f>
        <v>66</v>
      </c>
      <c r="K51" s="179"/>
      <c r="L51" s="208">
        <f>$C$51</f>
        <v>66</v>
      </c>
      <c r="M51" s="179"/>
      <c r="N51" s="208">
        <f>$C$51</f>
        <v>66</v>
      </c>
      <c r="O51" s="208"/>
      <c r="P51" s="208">
        <f>$C$51</f>
        <v>66</v>
      </c>
      <c r="Q51" s="179"/>
      <c r="R51" s="208">
        <f>$C$51</f>
        <v>66</v>
      </c>
      <c r="S51" s="179"/>
      <c r="T51" s="208">
        <f>$C$51</f>
        <v>66</v>
      </c>
      <c r="U51" s="179"/>
      <c r="V51" s="208">
        <f>$C$51</f>
        <v>66</v>
      </c>
      <c r="W51" s="179"/>
      <c r="X51" s="208">
        <f>$C$51</f>
        <v>66</v>
      </c>
      <c r="Y51" s="179"/>
      <c r="Z51" s="208">
        <f t="shared" si="8"/>
        <v>792</v>
      </c>
      <c r="AA51" s="4"/>
      <c r="AB51" s="4"/>
      <c r="AC51" s="4"/>
      <c r="AD51" s="4"/>
      <c r="AE51" s="4"/>
      <c r="AF51" s="4"/>
      <c r="AG51" s="4"/>
    </row>
    <row r="52" spans="1:33" ht="15.75" customHeight="1">
      <c r="A52" s="60" t="s">
        <v>355</v>
      </c>
      <c r="B52" s="4"/>
      <c r="C52" s="179">
        <f>'Start Here'!B52</f>
        <v>0</v>
      </c>
      <c r="D52" s="179">
        <f>$C$52</f>
        <v>0</v>
      </c>
      <c r="E52" s="179"/>
      <c r="F52" s="179">
        <f>$C$52</f>
        <v>0</v>
      </c>
      <c r="G52" s="179"/>
      <c r="H52" s="179">
        <f>$C$52</f>
        <v>0</v>
      </c>
      <c r="I52" s="179"/>
      <c r="J52" s="179">
        <f>$C$52</f>
        <v>0</v>
      </c>
      <c r="K52" s="179"/>
      <c r="L52" s="179">
        <f>$C$52</f>
        <v>0</v>
      </c>
      <c r="M52" s="179"/>
      <c r="N52" s="179">
        <f>$C$52</f>
        <v>0</v>
      </c>
      <c r="O52" s="179"/>
      <c r="P52" s="179">
        <f>$C$52</f>
        <v>0</v>
      </c>
      <c r="Q52" s="179"/>
      <c r="R52" s="179">
        <f>$C$52</f>
        <v>0</v>
      </c>
      <c r="S52" s="179"/>
      <c r="T52" s="179">
        <f>$C$52</f>
        <v>0</v>
      </c>
      <c r="U52" s="179"/>
      <c r="V52" s="179">
        <f>$C$52</f>
        <v>0</v>
      </c>
      <c r="W52" s="179"/>
      <c r="X52" s="179">
        <f>$C$52</f>
        <v>0</v>
      </c>
      <c r="Y52" s="179"/>
      <c r="Z52" s="208">
        <f t="shared" si="8"/>
        <v>0</v>
      </c>
      <c r="AA52" s="4"/>
      <c r="AB52" s="4"/>
      <c r="AC52" s="4"/>
      <c r="AD52" s="4"/>
      <c r="AE52" s="4"/>
      <c r="AF52" s="4"/>
      <c r="AG52" s="4"/>
    </row>
    <row r="53" spans="1:33" ht="15.75" customHeight="1">
      <c r="A53" s="60"/>
      <c r="B53" s="4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4"/>
      <c r="AB53" s="4"/>
      <c r="AC53" s="4"/>
      <c r="AD53" s="4"/>
      <c r="AE53" s="4"/>
      <c r="AF53" s="4"/>
      <c r="AG53" s="4"/>
    </row>
    <row r="54" spans="1:33" ht="15.75" customHeight="1">
      <c r="A54" s="4" t="s">
        <v>82</v>
      </c>
      <c r="B54" s="4"/>
      <c r="C54" s="179">
        <f>'Start Here'!B53</f>
        <v>1</v>
      </c>
      <c r="D54" s="179">
        <f>$C$54</f>
        <v>1</v>
      </c>
      <c r="E54" s="179"/>
      <c r="F54" s="179">
        <f>$C$54</f>
        <v>1</v>
      </c>
      <c r="G54" s="179"/>
      <c r="H54" s="179">
        <f>$C$54</f>
        <v>1</v>
      </c>
      <c r="I54" s="179"/>
      <c r="J54" s="179">
        <f>$C$54</f>
        <v>1</v>
      </c>
      <c r="K54" s="179"/>
      <c r="L54" s="179">
        <f>$C$54</f>
        <v>1</v>
      </c>
      <c r="M54" s="179"/>
      <c r="N54" s="179">
        <f>$C$54</f>
        <v>1</v>
      </c>
      <c r="O54" s="179"/>
      <c r="P54" s="179">
        <f>$C$54</f>
        <v>1</v>
      </c>
      <c r="Q54" s="179"/>
      <c r="R54" s="179">
        <f>$C$54</f>
        <v>1</v>
      </c>
      <c r="S54" s="179"/>
      <c r="T54" s="179">
        <f>$C$54</f>
        <v>1</v>
      </c>
      <c r="U54" s="179"/>
      <c r="V54" s="179">
        <f>$C$54</f>
        <v>1</v>
      </c>
      <c r="W54" s="179"/>
      <c r="X54" s="179">
        <f>$C$54</f>
        <v>1</v>
      </c>
      <c r="Y54" s="179"/>
      <c r="Z54" s="208">
        <f t="shared" ref="Z54:Z58" si="9">SUM(C54:X54)</f>
        <v>12</v>
      </c>
      <c r="AA54" s="4"/>
      <c r="AB54" s="4"/>
      <c r="AC54" s="4"/>
      <c r="AD54" s="4"/>
      <c r="AE54" s="4"/>
      <c r="AF54" s="4"/>
      <c r="AG54" s="4"/>
    </row>
    <row r="55" spans="1:33" ht="15.75" customHeight="1">
      <c r="A55" s="4" t="s">
        <v>83</v>
      </c>
      <c r="B55" s="4"/>
      <c r="C55" s="179">
        <f>('Start Here'!B54*'Start Here'!B31)/12</f>
        <v>4.166666666666667</v>
      </c>
      <c r="D55" s="179">
        <f>$C$55</f>
        <v>4.166666666666667</v>
      </c>
      <c r="E55" s="179"/>
      <c r="F55" s="179">
        <f>$C$55</f>
        <v>4.166666666666667</v>
      </c>
      <c r="G55" s="179"/>
      <c r="H55" s="179">
        <f>$C$55</f>
        <v>4.166666666666667</v>
      </c>
      <c r="I55" s="179"/>
      <c r="J55" s="179">
        <f>$C$55</f>
        <v>4.166666666666667</v>
      </c>
      <c r="K55" s="179"/>
      <c r="L55" s="179">
        <f>$C$55</f>
        <v>4.166666666666667</v>
      </c>
      <c r="M55" s="179"/>
      <c r="N55" s="179">
        <f>$C$55</f>
        <v>4.166666666666667</v>
      </c>
      <c r="O55" s="179"/>
      <c r="P55" s="179">
        <f>$C$55</f>
        <v>4.166666666666667</v>
      </c>
      <c r="Q55" s="179"/>
      <c r="R55" s="179">
        <f>$C$55</f>
        <v>4.166666666666667</v>
      </c>
      <c r="S55" s="179"/>
      <c r="T55" s="179">
        <f>$C$55</f>
        <v>4.166666666666667</v>
      </c>
      <c r="U55" s="179"/>
      <c r="V55" s="179">
        <f>$C$55</f>
        <v>4.166666666666667</v>
      </c>
      <c r="W55" s="179"/>
      <c r="X55" s="179">
        <f>$C$55</f>
        <v>4.166666666666667</v>
      </c>
      <c r="Y55" s="179"/>
      <c r="Z55" s="208">
        <f t="shared" si="9"/>
        <v>49.999999999999993</v>
      </c>
      <c r="AA55" s="4"/>
      <c r="AB55" s="4"/>
      <c r="AC55" s="4"/>
      <c r="AD55" s="4"/>
      <c r="AE55" s="4"/>
      <c r="AF55" s="4"/>
      <c r="AG55" s="4"/>
    </row>
    <row r="56" spans="1:33" ht="15.75" customHeight="1">
      <c r="A56" s="4" t="s">
        <v>85</v>
      </c>
      <c r="B56" s="4"/>
      <c r="C56" s="179">
        <f>'Start Here'!B55/12</f>
        <v>8.3333333333333329E-2</v>
      </c>
      <c r="D56" s="179">
        <f>$C$56</f>
        <v>8.3333333333333329E-2</v>
      </c>
      <c r="E56" s="179"/>
      <c r="F56" s="179">
        <f>$C$56</f>
        <v>8.3333333333333329E-2</v>
      </c>
      <c r="G56" s="179"/>
      <c r="H56" s="179">
        <f>$C$56</f>
        <v>8.3333333333333329E-2</v>
      </c>
      <c r="I56" s="179"/>
      <c r="J56" s="179">
        <f>$C$56</f>
        <v>8.3333333333333329E-2</v>
      </c>
      <c r="K56" s="179"/>
      <c r="L56" s="179">
        <f>$C$56</f>
        <v>8.3333333333333329E-2</v>
      </c>
      <c r="M56" s="179"/>
      <c r="N56" s="179">
        <f>$C$56</f>
        <v>8.3333333333333329E-2</v>
      </c>
      <c r="O56" s="179"/>
      <c r="P56" s="179">
        <f>$C$56</f>
        <v>8.3333333333333329E-2</v>
      </c>
      <c r="Q56" s="179"/>
      <c r="R56" s="179">
        <f>$C$56</f>
        <v>8.3333333333333329E-2</v>
      </c>
      <c r="S56" s="179"/>
      <c r="T56" s="179">
        <f>$C$56</f>
        <v>8.3333333333333329E-2</v>
      </c>
      <c r="U56" s="179"/>
      <c r="V56" s="179">
        <f>$C$56</f>
        <v>8.3333333333333329E-2</v>
      </c>
      <c r="W56" s="179"/>
      <c r="X56" s="179">
        <f>$C$56</f>
        <v>8.3333333333333329E-2</v>
      </c>
      <c r="Y56" s="179"/>
      <c r="Z56" s="208">
        <f t="shared" si="9"/>
        <v>1</v>
      </c>
      <c r="AA56" s="4"/>
      <c r="AB56" s="4"/>
      <c r="AC56" s="4"/>
      <c r="AD56" s="4"/>
      <c r="AE56" s="4"/>
      <c r="AF56" s="4"/>
      <c r="AG56" s="4"/>
    </row>
    <row r="57" spans="1:33" ht="15.75" customHeight="1">
      <c r="A57" s="4" t="s">
        <v>121</v>
      </c>
      <c r="B57" s="4"/>
      <c r="C57" s="179">
        <f>'Start Here'!B72</f>
        <v>50</v>
      </c>
      <c r="D57" s="179">
        <f>$C$57</f>
        <v>50</v>
      </c>
      <c r="E57" s="179"/>
      <c r="F57" s="179">
        <f>$C$57</f>
        <v>50</v>
      </c>
      <c r="G57" s="179"/>
      <c r="H57" s="179">
        <f>$C$57</f>
        <v>50</v>
      </c>
      <c r="I57" s="179"/>
      <c r="J57" s="179">
        <f>$C$57</f>
        <v>50</v>
      </c>
      <c r="K57" s="179"/>
      <c r="L57" s="179">
        <f>$C$57</f>
        <v>50</v>
      </c>
      <c r="M57" s="179"/>
      <c r="N57" s="179">
        <f>$C$57</f>
        <v>50</v>
      </c>
      <c r="O57" s="179"/>
      <c r="P57" s="179">
        <f>$C$57</f>
        <v>50</v>
      </c>
      <c r="Q57" s="179"/>
      <c r="R57" s="179">
        <f>$C$57</f>
        <v>50</v>
      </c>
      <c r="S57" s="179"/>
      <c r="T57" s="179">
        <f>$C$57</f>
        <v>50</v>
      </c>
      <c r="U57" s="179"/>
      <c r="V57" s="179">
        <f>$C$57</f>
        <v>50</v>
      </c>
      <c r="W57" s="179"/>
      <c r="X57" s="179">
        <f>$C$57</f>
        <v>50</v>
      </c>
      <c r="Y57" s="179"/>
      <c r="Z57" s="208">
        <f t="shared" si="9"/>
        <v>600</v>
      </c>
      <c r="AA57" s="4"/>
      <c r="AB57" s="4"/>
      <c r="AC57" s="4"/>
      <c r="AD57" s="4"/>
      <c r="AE57" s="4"/>
      <c r="AF57" s="4"/>
      <c r="AG57" s="4"/>
    </row>
    <row r="58" spans="1:33" ht="15.75" customHeight="1">
      <c r="A58" s="218" t="s">
        <v>371</v>
      </c>
      <c r="B58" s="4"/>
      <c r="C58" s="179">
        <f>'Start Here'!B34/12</f>
        <v>0</v>
      </c>
      <c r="D58" s="179">
        <f>$C$58</f>
        <v>0</v>
      </c>
      <c r="E58" s="179"/>
      <c r="F58" s="179">
        <f>$C$58</f>
        <v>0</v>
      </c>
      <c r="G58" s="179"/>
      <c r="H58" s="179">
        <f>$C$58</f>
        <v>0</v>
      </c>
      <c r="I58" s="179"/>
      <c r="J58" s="179">
        <f>$C$58</f>
        <v>0</v>
      </c>
      <c r="K58" s="179"/>
      <c r="L58" s="179">
        <f>$C$58</f>
        <v>0</v>
      </c>
      <c r="M58" s="179"/>
      <c r="N58" s="179">
        <f>$C$58</f>
        <v>0</v>
      </c>
      <c r="O58" s="179"/>
      <c r="P58" s="179">
        <f>$C$58</f>
        <v>0</v>
      </c>
      <c r="Q58" s="179"/>
      <c r="R58" s="179">
        <f>$C$58</f>
        <v>0</v>
      </c>
      <c r="S58" s="179"/>
      <c r="T58" s="179">
        <f>$C$58</f>
        <v>0</v>
      </c>
      <c r="U58" s="179"/>
      <c r="V58" s="179">
        <f>$C$58</f>
        <v>0</v>
      </c>
      <c r="W58" s="179"/>
      <c r="X58" s="179">
        <f>$C$58</f>
        <v>0</v>
      </c>
      <c r="Y58" s="179"/>
      <c r="Z58" s="208">
        <f t="shared" si="9"/>
        <v>0</v>
      </c>
      <c r="AA58" s="4"/>
      <c r="AB58" s="208">
        <f>SUM(Z17:Z58)*$AB$2</f>
        <v>44048.700000000004</v>
      </c>
      <c r="AC58" s="208">
        <f t="shared" ref="AC58:AG58" si="10">AB58*$AB$2</f>
        <v>44929.674000000006</v>
      </c>
      <c r="AD58" s="208">
        <f t="shared" si="10"/>
        <v>45828.26748000001</v>
      </c>
      <c r="AE58" s="208">
        <f t="shared" si="10"/>
        <v>46744.832829600011</v>
      </c>
      <c r="AF58" s="208">
        <f t="shared" si="10"/>
        <v>47679.729486192009</v>
      </c>
      <c r="AG58" s="208">
        <f t="shared" si="10"/>
        <v>48633.324075915851</v>
      </c>
    </row>
    <row r="59" spans="1:33" ht="15.75" customHeight="1">
      <c r="A59" s="218"/>
      <c r="B59" s="4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4"/>
      <c r="AB59" s="4"/>
      <c r="AC59" s="4"/>
      <c r="AD59" s="4"/>
      <c r="AE59" s="4"/>
      <c r="AF59" s="4"/>
      <c r="AG59" s="4"/>
    </row>
    <row r="60" spans="1:33" ht="15.75" customHeight="1">
      <c r="A60" s="219" t="s">
        <v>356</v>
      </c>
      <c r="B60" s="4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4"/>
      <c r="AB60" s="4"/>
      <c r="AC60" s="4"/>
      <c r="AD60" s="4"/>
      <c r="AE60" s="4"/>
      <c r="AF60" s="4"/>
      <c r="AG60" s="4"/>
    </row>
    <row r="61" spans="1:33" ht="15.75" customHeight="1">
      <c r="A61" s="4" t="s">
        <v>357</v>
      </c>
      <c r="B61" s="4"/>
      <c r="C61" s="208">
        <f t="shared" ref="C61:D61" si="11">SUM(C64:C69)*8%</f>
        <v>1240.0144</v>
      </c>
      <c r="D61" s="208">
        <f t="shared" si="11"/>
        <v>1240</v>
      </c>
      <c r="E61" s="179"/>
      <c r="F61" s="208">
        <f>SUM(F64:F69)*8%</f>
        <v>1240</v>
      </c>
      <c r="G61" s="179"/>
      <c r="H61" s="208">
        <f>SUM(H64:H69)*8%</f>
        <v>1240</v>
      </c>
      <c r="I61" s="179"/>
      <c r="J61" s="208">
        <f>SUM(J64:J69)*8%</f>
        <v>1240</v>
      </c>
      <c r="K61" s="179"/>
      <c r="L61" s="208">
        <f>SUM(L64:L69)*8%</f>
        <v>1240</v>
      </c>
      <c r="M61" s="179"/>
      <c r="N61" s="208">
        <f>SUM(N64:N69)*8%</f>
        <v>1240</v>
      </c>
      <c r="O61" s="208"/>
      <c r="P61" s="208">
        <f>SUM(P64:P69)*8%</f>
        <v>1240</v>
      </c>
      <c r="Q61" s="179"/>
      <c r="R61" s="208">
        <f>SUM(R64:R69)*8%</f>
        <v>1240</v>
      </c>
      <c r="S61" s="179"/>
      <c r="T61" s="208">
        <f>SUM(T64:T69)*8%</f>
        <v>1240</v>
      </c>
      <c r="U61" s="179"/>
      <c r="V61" s="208">
        <f>SUM(V64:V69)*8%</f>
        <v>1240</v>
      </c>
      <c r="W61" s="179"/>
      <c r="X61" s="208">
        <f>SUM(X64:X69)*8%</f>
        <v>1240</v>
      </c>
      <c r="Y61" s="179"/>
      <c r="Z61" s="208">
        <f>SUM(C61:X61)</f>
        <v>14880.0144</v>
      </c>
      <c r="AA61" s="4"/>
      <c r="AB61" s="208">
        <f t="shared" ref="AB61:AG61" si="12">SUM(AB64:AB69)*8%</f>
        <v>14688</v>
      </c>
      <c r="AC61" s="208">
        <f t="shared" si="12"/>
        <v>14981.76</v>
      </c>
      <c r="AD61" s="208">
        <f t="shared" si="12"/>
        <v>15281.395200000001</v>
      </c>
      <c r="AE61" s="208">
        <f t="shared" si="12"/>
        <v>15587.023103999998</v>
      </c>
      <c r="AF61" s="208">
        <f t="shared" si="12"/>
        <v>15898.763566079999</v>
      </c>
      <c r="AG61" s="208">
        <f t="shared" si="12"/>
        <v>16216.738837401599</v>
      </c>
    </row>
    <row r="62" spans="1:33" ht="15.75" customHeight="1">
      <c r="A62" s="220"/>
      <c r="B62" s="4"/>
      <c r="Y62" s="179"/>
      <c r="Z62" s="208"/>
      <c r="AA62" s="4"/>
      <c r="AB62" s="4"/>
      <c r="AC62" s="4"/>
      <c r="AD62" s="4"/>
      <c r="AE62" s="4"/>
      <c r="AF62" s="4"/>
      <c r="AG62" s="4"/>
    </row>
    <row r="63" spans="1:33" ht="15.75" customHeight="1">
      <c r="A63" s="29" t="s">
        <v>358</v>
      </c>
      <c r="B63" s="4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4"/>
      <c r="AB63" s="4"/>
      <c r="AC63" s="4"/>
      <c r="AD63" s="4"/>
      <c r="AE63" s="4"/>
      <c r="AF63" s="4"/>
      <c r="AG63" s="4"/>
    </row>
    <row r="64" spans="1:33" ht="15.75" customHeight="1">
      <c r="A64" s="4" t="s">
        <v>359</v>
      </c>
      <c r="B64" s="4"/>
      <c r="C64" s="204">
        <f>C6*'Start Here'!$B$26</f>
        <v>15000</v>
      </c>
      <c r="D64" s="204">
        <f>D6*'Start Here'!$B$26</f>
        <v>15000</v>
      </c>
      <c r="E64" s="179"/>
      <c r="F64" s="204">
        <f>F6*'Start Here'!$B$26</f>
        <v>15000</v>
      </c>
      <c r="G64" s="179"/>
      <c r="H64" s="204">
        <f>H6*'Start Here'!$B$26</f>
        <v>15000</v>
      </c>
      <c r="I64" s="179"/>
      <c r="J64" s="204">
        <f>J6*'Start Here'!$B$26</f>
        <v>15000</v>
      </c>
      <c r="K64" s="179"/>
      <c r="L64" s="204">
        <f>L6*'Start Here'!$B$26</f>
        <v>15000</v>
      </c>
      <c r="M64" s="179"/>
      <c r="N64" s="204">
        <f>N6*'Start Here'!$B$26</f>
        <v>15000</v>
      </c>
      <c r="O64" s="204"/>
      <c r="P64" s="204">
        <f>P6*'Start Here'!$B$26</f>
        <v>15000</v>
      </c>
      <c r="Q64" s="179"/>
      <c r="R64" s="204">
        <f>R6*'Start Here'!$B$26</f>
        <v>15000</v>
      </c>
      <c r="S64" s="179"/>
      <c r="T64" s="204">
        <f>T6*'Start Here'!$B$26</f>
        <v>15000</v>
      </c>
      <c r="U64" s="179"/>
      <c r="V64" s="204">
        <f>V6*'Start Here'!$B$26</f>
        <v>15000</v>
      </c>
      <c r="W64" s="179"/>
      <c r="X64" s="204">
        <f>X6*'Start Here'!$B$26</f>
        <v>15000</v>
      </c>
      <c r="Y64" s="179"/>
      <c r="Z64" s="208">
        <f t="shared" ref="Z64:Z68" si="13">SUM(C64:X64)</f>
        <v>180000</v>
      </c>
      <c r="AA64" s="4">
        <f>Z64/Z4</f>
        <v>2999.910002699919</v>
      </c>
      <c r="AB64" s="4">
        <f>AB6*'Start Here'!$B$26</f>
        <v>183600</v>
      </c>
      <c r="AC64" s="4">
        <f>AC6*'Start Here'!$B$26</f>
        <v>187272</v>
      </c>
      <c r="AD64" s="4">
        <f>AD6*'Start Here'!$B$26</f>
        <v>191017.44</v>
      </c>
      <c r="AE64" s="4">
        <f>AE6*'Start Here'!$B$26</f>
        <v>194837.78879999998</v>
      </c>
      <c r="AF64" s="4">
        <f>AF6*'Start Here'!$B$26</f>
        <v>198734.54457599999</v>
      </c>
      <c r="AG64" s="4">
        <f>AG6*'Start Here'!$B$26</f>
        <v>202709.23546751999</v>
      </c>
    </row>
    <row r="65" spans="1:33" ht="15.75" customHeight="1">
      <c r="A65" s="4" t="s">
        <v>372</v>
      </c>
      <c r="B65" s="4"/>
      <c r="C65" s="208">
        <f>'Start Here'!B32/12</f>
        <v>0</v>
      </c>
      <c r="D65" s="208">
        <f>$C$65</f>
        <v>0</v>
      </c>
      <c r="E65" s="179"/>
      <c r="F65" s="208">
        <f>$C$65</f>
        <v>0</v>
      </c>
      <c r="G65" s="179"/>
      <c r="H65" s="208">
        <f>$C$65</f>
        <v>0</v>
      </c>
      <c r="I65" s="179"/>
      <c r="J65" s="208">
        <f>$C$65</f>
        <v>0</v>
      </c>
      <c r="K65" s="179"/>
      <c r="L65" s="208">
        <f>$C$65</f>
        <v>0</v>
      </c>
      <c r="M65" s="179"/>
      <c r="N65" s="208">
        <f>$C$65</f>
        <v>0</v>
      </c>
      <c r="O65" s="208"/>
      <c r="P65" s="208">
        <f>$C$65</f>
        <v>0</v>
      </c>
      <c r="Q65" s="179"/>
      <c r="R65" s="208">
        <f>$C$65</f>
        <v>0</v>
      </c>
      <c r="S65" s="179"/>
      <c r="T65" s="208">
        <f>$C$65</f>
        <v>0</v>
      </c>
      <c r="U65" s="179"/>
      <c r="V65" s="208">
        <f>$C$65</f>
        <v>0</v>
      </c>
      <c r="W65" s="179"/>
      <c r="X65" s="208">
        <f>$C$65</f>
        <v>0</v>
      </c>
      <c r="Y65" s="179"/>
      <c r="Z65" s="208">
        <f t="shared" si="13"/>
        <v>0</v>
      </c>
      <c r="AA65" s="4"/>
      <c r="AB65" s="4">
        <f>Z65*$AB$2</f>
        <v>0</v>
      </c>
      <c r="AC65" s="4">
        <f t="shared" ref="AC65:AG65" si="14">AB65*$AB$2</f>
        <v>0</v>
      </c>
      <c r="AD65" s="4">
        <f t="shared" si="14"/>
        <v>0</v>
      </c>
      <c r="AE65" s="4">
        <f t="shared" si="14"/>
        <v>0</v>
      </c>
      <c r="AF65" s="4">
        <f t="shared" si="14"/>
        <v>0</v>
      </c>
      <c r="AG65" s="4">
        <f t="shared" si="14"/>
        <v>0</v>
      </c>
    </row>
    <row r="66" spans="1:33" ht="15.75" customHeight="1">
      <c r="A66" s="236" t="s">
        <v>373</v>
      </c>
      <c r="B66" s="236"/>
      <c r="C66" s="238">
        <f>'Start Here'!B35/12</f>
        <v>0</v>
      </c>
      <c r="D66" s="238">
        <f>$C$66</f>
        <v>0</v>
      </c>
      <c r="E66" s="238"/>
      <c r="F66" s="238">
        <f>$C$66</f>
        <v>0</v>
      </c>
      <c r="G66" s="238"/>
      <c r="H66" s="238">
        <f>$C$66</f>
        <v>0</v>
      </c>
      <c r="I66" s="238"/>
      <c r="J66" s="238">
        <f>$C$66</f>
        <v>0</v>
      </c>
      <c r="K66" s="238"/>
      <c r="L66" s="238">
        <f>$C$66</f>
        <v>0</v>
      </c>
      <c r="M66" s="238"/>
      <c r="N66" s="238">
        <f>$C$66</f>
        <v>0</v>
      </c>
      <c r="O66" s="238"/>
      <c r="P66" s="238">
        <f>$C$66</f>
        <v>0</v>
      </c>
      <c r="Q66" s="238"/>
      <c r="R66" s="238">
        <f>$C$66</f>
        <v>0</v>
      </c>
      <c r="S66" s="238"/>
      <c r="T66" s="238">
        <f>$C$66</f>
        <v>0</v>
      </c>
      <c r="U66" s="238"/>
      <c r="V66" s="238">
        <f>$C$66</f>
        <v>0</v>
      </c>
      <c r="W66" s="238"/>
      <c r="X66" s="238">
        <f>$C$66</f>
        <v>0</v>
      </c>
      <c r="Y66" s="238"/>
      <c r="Z66" s="237">
        <f t="shared" si="13"/>
        <v>0</v>
      </c>
      <c r="AA66" s="236"/>
      <c r="AB66" s="236"/>
      <c r="AC66" s="236"/>
      <c r="AD66" s="236"/>
      <c r="AE66" s="236"/>
      <c r="AF66" s="236"/>
      <c r="AG66" s="236"/>
    </row>
    <row r="67" spans="1:33" ht="15.75" customHeight="1">
      <c r="A67" s="4" t="s">
        <v>362</v>
      </c>
      <c r="B67" s="4"/>
      <c r="C67" s="179">
        <f t="shared" ref="C67:D67" si="15">C4*100</f>
        <v>500.18</v>
      </c>
      <c r="D67" s="179">
        <f t="shared" si="15"/>
        <v>500</v>
      </c>
      <c r="E67" s="179"/>
      <c r="F67" s="179">
        <f>F4*100</f>
        <v>500</v>
      </c>
      <c r="G67" s="179"/>
      <c r="H67" s="179">
        <f>H4*100</f>
        <v>500</v>
      </c>
      <c r="I67" s="179"/>
      <c r="J67" s="179">
        <f>J4*100</f>
        <v>500</v>
      </c>
      <c r="K67" s="179"/>
      <c r="L67" s="179">
        <f>L4*100</f>
        <v>500</v>
      </c>
      <c r="M67" s="179"/>
      <c r="N67" s="179">
        <f>N4*100</f>
        <v>500</v>
      </c>
      <c r="O67" s="179"/>
      <c r="P67" s="179">
        <f>P4*100</f>
        <v>500</v>
      </c>
      <c r="Q67" s="179"/>
      <c r="R67" s="179">
        <f>R4*100</f>
        <v>500</v>
      </c>
      <c r="S67" s="179"/>
      <c r="T67" s="179">
        <f>T4*100</f>
        <v>500</v>
      </c>
      <c r="U67" s="179"/>
      <c r="V67" s="179">
        <f>V4*100</f>
        <v>500</v>
      </c>
      <c r="W67" s="179"/>
      <c r="X67" s="179">
        <f>X4*100</f>
        <v>500</v>
      </c>
      <c r="Y67" s="179"/>
      <c r="Z67" s="208">
        <f t="shared" si="13"/>
        <v>6000.18</v>
      </c>
      <c r="AA67" s="4"/>
      <c r="AB67" s="4"/>
      <c r="AC67" s="4"/>
      <c r="AD67" s="4"/>
      <c r="AE67" s="4"/>
      <c r="AF67" s="4"/>
      <c r="AG67" s="4"/>
    </row>
    <row r="68" spans="1:33" ht="15.75" customHeight="1">
      <c r="A68" s="4" t="s">
        <v>49</v>
      </c>
      <c r="B68" s="4"/>
      <c r="C68" s="179">
        <f>C8*'Start Here'!$B$36</f>
        <v>0</v>
      </c>
      <c r="D68" s="179">
        <f>D8*'Start Here'!$B$36</f>
        <v>0</v>
      </c>
      <c r="E68" s="179"/>
      <c r="F68" s="179">
        <f>F8*'Start Here'!$B$36</f>
        <v>0</v>
      </c>
      <c r="G68" s="179"/>
      <c r="H68" s="179">
        <f>H8*'Start Here'!$B$36</f>
        <v>0</v>
      </c>
      <c r="I68" s="179"/>
      <c r="J68" s="179">
        <f>J8*'Start Here'!$B$36</f>
        <v>0</v>
      </c>
      <c r="K68" s="179"/>
      <c r="L68" s="179">
        <f>L8*'Start Here'!$B$36</f>
        <v>0</v>
      </c>
      <c r="M68" s="179"/>
      <c r="N68" s="179">
        <f>N8*'Start Here'!$B$36</f>
        <v>0</v>
      </c>
      <c r="O68" s="179"/>
      <c r="P68" s="179">
        <f>P8*'Start Here'!$B$36</f>
        <v>0</v>
      </c>
      <c r="Q68" s="179"/>
      <c r="R68" s="179">
        <f>R8*'Start Here'!$B$36</f>
        <v>0</v>
      </c>
      <c r="S68" s="179"/>
      <c r="T68" s="179">
        <f>T8*'Start Here'!$B$36</f>
        <v>0</v>
      </c>
      <c r="U68" s="179"/>
      <c r="V68" s="179">
        <f>V8*'Start Here'!$B$36</f>
        <v>0</v>
      </c>
      <c r="W68" s="179"/>
      <c r="X68" s="179">
        <f>X8*'Start Here'!$B$36</f>
        <v>0</v>
      </c>
      <c r="Y68" s="179"/>
      <c r="Z68" s="208">
        <f t="shared" si="13"/>
        <v>0</v>
      </c>
      <c r="AA68" s="4"/>
      <c r="AB68" s="4"/>
      <c r="AC68" s="4"/>
      <c r="AD68" s="4"/>
      <c r="AE68" s="4"/>
      <c r="AF68" s="4"/>
      <c r="AG68" s="4"/>
    </row>
    <row r="69" spans="1:33" ht="15.75" customHeight="1">
      <c r="A69" s="4"/>
      <c r="B69" s="4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4"/>
      <c r="AB69" s="4"/>
      <c r="AC69" s="4"/>
      <c r="AD69" s="4"/>
      <c r="AE69" s="4"/>
      <c r="AF69" s="4"/>
      <c r="AG69" s="4"/>
    </row>
    <row r="70" spans="1:33" ht="15.75" customHeight="1">
      <c r="A70" s="4"/>
      <c r="B70" s="4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4"/>
      <c r="AB70" s="4"/>
      <c r="AC70" s="4"/>
      <c r="AD70" s="4"/>
      <c r="AE70" s="4"/>
      <c r="AF70" s="4"/>
      <c r="AG70" s="4"/>
    </row>
    <row r="71" spans="1:33" ht="15.75" customHeight="1">
      <c r="A71" s="4" t="s">
        <v>363</v>
      </c>
      <c r="B71" s="4"/>
      <c r="C71" s="208">
        <f>'Start Here'!B40/12</f>
        <v>8.3333333333333339</v>
      </c>
      <c r="D71" s="208">
        <f>$C$71</f>
        <v>8.3333333333333339</v>
      </c>
      <c r="E71" s="179"/>
      <c r="F71" s="208">
        <f>$C$71</f>
        <v>8.3333333333333339</v>
      </c>
      <c r="G71" s="179"/>
      <c r="H71" s="208">
        <f>$C$71</f>
        <v>8.3333333333333339</v>
      </c>
      <c r="I71" s="179"/>
      <c r="J71" s="208">
        <f>$C$71</f>
        <v>8.3333333333333339</v>
      </c>
      <c r="K71" s="179"/>
      <c r="L71" s="208">
        <f>$C$71</f>
        <v>8.3333333333333339</v>
      </c>
      <c r="M71" s="179"/>
      <c r="N71" s="208">
        <f>$C$71</f>
        <v>8.3333333333333339</v>
      </c>
      <c r="O71" s="208"/>
      <c r="P71" s="208">
        <f>$C$71</f>
        <v>8.3333333333333339</v>
      </c>
      <c r="Q71" s="179"/>
      <c r="R71" s="208">
        <f>$C$71</f>
        <v>8.3333333333333339</v>
      </c>
      <c r="S71" s="179"/>
      <c r="T71" s="208">
        <f>$C$71</f>
        <v>8.3333333333333339</v>
      </c>
      <c r="U71" s="179"/>
      <c r="V71" s="208">
        <f>$C$71</f>
        <v>8.3333333333333339</v>
      </c>
      <c r="W71" s="179"/>
      <c r="X71" s="208">
        <f>$C$71</f>
        <v>8.3333333333333339</v>
      </c>
      <c r="Y71" s="179"/>
      <c r="Z71" s="208">
        <f t="shared" ref="Z71:Z74" si="16">SUM(C71:X71)</f>
        <v>99.999999999999986</v>
      </c>
      <c r="AA71" s="4">
        <v>3</v>
      </c>
      <c r="AB71" s="4"/>
      <c r="AC71" s="4"/>
      <c r="AD71" s="4"/>
      <c r="AE71" s="4"/>
      <c r="AF71" s="4"/>
      <c r="AG71" s="4"/>
    </row>
    <row r="72" spans="1:33" ht="15.75" customHeight="1">
      <c r="A72" s="4" t="s">
        <v>364</v>
      </c>
      <c r="B72" s="4"/>
      <c r="C72" s="208">
        <f>'Start Here'!B39</f>
        <v>600</v>
      </c>
      <c r="D72" s="208">
        <f>$C$72</f>
        <v>600</v>
      </c>
      <c r="E72" s="179"/>
      <c r="F72" s="208">
        <f>$C$72</f>
        <v>600</v>
      </c>
      <c r="G72" s="179"/>
      <c r="H72" s="208">
        <f>$C$72</f>
        <v>600</v>
      </c>
      <c r="I72" s="179"/>
      <c r="J72" s="208">
        <f>$C$72</f>
        <v>600</v>
      </c>
      <c r="K72" s="179"/>
      <c r="L72" s="208">
        <f>$C$72</f>
        <v>600</v>
      </c>
      <c r="M72" s="179"/>
      <c r="N72" s="208">
        <f>$C$72</f>
        <v>600</v>
      </c>
      <c r="O72" s="208"/>
      <c r="P72" s="208">
        <f>$C$72</f>
        <v>600</v>
      </c>
      <c r="Q72" s="179"/>
      <c r="R72" s="208">
        <f>$C$72</f>
        <v>600</v>
      </c>
      <c r="S72" s="179"/>
      <c r="T72" s="208">
        <f>$C$72</f>
        <v>600</v>
      </c>
      <c r="U72" s="179"/>
      <c r="V72" s="208">
        <f>$C$72</f>
        <v>600</v>
      </c>
      <c r="W72" s="179"/>
      <c r="X72" s="208">
        <f>$C$72</f>
        <v>600</v>
      </c>
      <c r="Y72" s="179"/>
      <c r="Z72" s="208">
        <f t="shared" si="16"/>
        <v>7200</v>
      </c>
      <c r="AA72" s="4"/>
      <c r="AB72" s="4"/>
      <c r="AC72" s="4"/>
      <c r="AD72" s="4"/>
      <c r="AE72" s="4"/>
      <c r="AF72" s="4"/>
      <c r="AG72" s="4"/>
    </row>
    <row r="73" spans="1:33" ht="15.75" customHeight="1">
      <c r="A73" s="4" t="s">
        <v>365</v>
      </c>
      <c r="B73" s="4"/>
      <c r="C73" s="179">
        <f>'Start Here'!B93</f>
        <v>250</v>
      </c>
      <c r="D73" s="179">
        <f>$C$73</f>
        <v>250</v>
      </c>
      <c r="E73" s="179"/>
      <c r="F73" s="179">
        <f>$C$73</f>
        <v>250</v>
      </c>
      <c r="G73" s="179"/>
      <c r="H73" s="179">
        <f>$C$73</f>
        <v>250</v>
      </c>
      <c r="I73" s="179"/>
      <c r="J73" s="179">
        <f>$C$73</f>
        <v>250</v>
      </c>
      <c r="K73" s="179"/>
      <c r="L73" s="179">
        <f>$C$73</f>
        <v>250</v>
      </c>
      <c r="M73" s="179"/>
      <c r="N73" s="179">
        <f>$C$73</f>
        <v>250</v>
      </c>
      <c r="O73" s="179"/>
      <c r="P73" s="179">
        <f>$C$73</f>
        <v>250</v>
      </c>
      <c r="Q73" s="179"/>
      <c r="R73" s="179">
        <f>$C$73</f>
        <v>250</v>
      </c>
      <c r="S73" s="179"/>
      <c r="T73" s="179">
        <f>$C$73</f>
        <v>250</v>
      </c>
      <c r="U73" s="179"/>
      <c r="V73" s="179">
        <f>$C$73</f>
        <v>250</v>
      </c>
      <c r="W73" s="179"/>
      <c r="X73" s="179">
        <f>$C$73</f>
        <v>250</v>
      </c>
      <c r="Y73" s="179"/>
      <c r="Z73" s="208">
        <f t="shared" si="16"/>
        <v>3000</v>
      </c>
      <c r="AA73" s="4"/>
      <c r="AB73" s="4"/>
      <c r="AC73" s="4"/>
      <c r="AD73" s="4"/>
      <c r="AE73" s="4"/>
      <c r="AF73" s="4"/>
      <c r="AG73" s="4"/>
    </row>
    <row r="74" spans="1:33" ht="15.75" customHeight="1">
      <c r="A74" s="4" t="s">
        <v>366</v>
      </c>
      <c r="B74" s="4"/>
      <c r="C74" s="208">
        <f>C64*'Start Here'!B42</f>
        <v>450</v>
      </c>
      <c r="D74" s="208">
        <f>$C$74</f>
        <v>450</v>
      </c>
      <c r="E74" s="179"/>
      <c r="F74" s="208">
        <f>$C$74</f>
        <v>450</v>
      </c>
      <c r="G74" s="179"/>
      <c r="H74" s="208">
        <f>$C$74</f>
        <v>450</v>
      </c>
      <c r="I74" s="179"/>
      <c r="J74" s="208">
        <f>$C$74</f>
        <v>450</v>
      </c>
      <c r="K74" s="179"/>
      <c r="L74" s="208">
        <f>$C$74</f>
        <v>450</v>
      </c>
      <c r="M74" s="179"/>
      <c r="N74" s="208">
        <f>$C$74</f>
        <v>450</v>
      </c>
      <c r="O74" s="208"/>
      <c r="P74" s="208">
        <f>$C$74</f>
        <v>450</v>
      </c>
      <c r="Q74" s="179"/>
      <c r="R74" s="208">
        <f>$C$74</f>
        <v>450</v>
      </c>
      <c r="S74" s="179"/>
      <c r="T74" s="208">
        <f>$C$74</f>
        <v>450</v>
      </c>
      <c r="U74" s="179"/>
      <c r="V74" s="208">
        <f>$C$74</f>
        <v>450</v>
      </c>
      <c r="W74" s="179"/>
      <c r="X74" s="208">
        <f>$C$74</f>
        <v>450</v>
      </c>
      <c r="Y74" s="179"/>
      <c r="Z74" s="208">
        <f t="shared" si="16"/>
        <v>5400</v>
      </c>
      <c r="AA74" s="204"/>
      <c r="AB74" s="204">
        <f>SUM(Z71:Z74)</f>
        <v>15700</v>
      </c>
      <c r="AC74" s="204">
        <f t="shared" ref="AC74:AG74" si="17">AB74*$AB$2</f>
        <v>16014</v>
      </c>
      <c r="AD74" s="204">
        <f t="shared" si="17"/>
        <v>16334.28</v>
      </c>
      <c r="AE74" s="204">
        <f t="shared" si="17"/>
        <v>16660.9656</v>
      </c>
      <c r="AF74" s="204">
        <f t="shared" si="17"/>
        <v>16994.184912000001</v>
      </c>
      <c r="AG74" s="204">
        <f t="shared" si="17"/>
        <v>17334.06861024</v>
      </c>
    </row>
    <row r="75" spans="1:33" ht="15.75" customHeight="1">
      <c r="A75" s="4"/>
      <c r="B75" s="4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4"/>
      <c r="AB75" s="4"/>
      <c r="AC75" s="4"/>
      <c r="AD75" s="4"/>
      <c r="AE75" s="4"/>
      <c r="AF75" s="4"/>
      <c r="AG75" s="4"/>
    </row>
    <row r="76" spans="1:33" ht="15.75" customHeight="1">
      <c r="A76" s="4" t="s">
        <v>374</v>
      </c>
      <c r="B76" s="31">
        <v>150</v>
      </c>
      <c r="C76" s="179">
        <f t="shared" ref="C76:D76" si="18">C4*$B$76</f>
        <v>750.27</v>
      </c>
      <c r="D76" s="179">
        <f t="shared" si="18"/>
        <v>750</v>
      </c>
      <c r="E76" s="179"/>
      <c r="F76" s="179">
        <f>F4*$B$76</f>
        <v>750</v>
      </c>
      <c r="G76" s="179"/>
      <c r="H76" s="179">
        <f>H4*$B$76</f>
        <v>750</v>
      </c>
      <c r="I76" s="179"/>
      <c r="J76" s="179">
        <f>J4*$B$76</f>
        <v>750</v>
      </c>
      <c r="K76" s="179"/>
      <c r="L76" s="179">
        <f>L4*$B$76</f>
        <v>750</v>
      </c>
      <c r="M76" s="179"/>
      <c r="N76" s="179">
        <f>N4*$B$76</f>
        <v>750</v>
      </c>
      <c r="O76" s="179"/>
      <c r="P76" s="179">
        <f>P4*$B$76</f>
        <v>750</v>
      </c>
      <c r="Q76" s="179"/>
      <c r="R76" s="179">
        <f>R4*$B$76</f>
        <v>750</v>
      </c>
      <c r="S76" s="179"/>
      <c r="T76" s="179">
        <f>T4*$B$76</f>
        <v>750</v>
      </c>
      <c r="U76" s="179"/>
      <c r="V76" s="179">
        <f>V4*$B$76</f>
        <v>750</v>
      </c>
      <c r="W76" s="179"/>
      <c r="X76" s="179">
        <f>X4*$B$76</f>
        <v>750</v>
      </c>
      <c r="Y76" s="179"/>
      <c r="Z76" s="179">
        <f>SUM(C76:X76)</f>
        <v>9000.27</v>
      </c>
      <c r="AA76" s="4"/>
      <c r="AB76" s="4"/>
      <c r="AC76" s="4"/>
      <c r="AD76" s="4"/>
      <c r="AE76" s="4"/>
      <c r="AF76" s="4"/>
      <c r="AG76" s="4"/>
    </row>
    <row r="77" spans="1:33" ht="15.75" customHeight="1">
      <c r="A77" s="4"/>
      <c r="B77" s="4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4"/>
      <c r="AB77" s="4"/>
      <c r="AC77" s="4"/>
      <c r="AD77" s="4"/>
      <c r="AE77" s="4"/>
      <c r="AF77" s="4"/>
      <c r="AG77" s="4"/>
    </row>
    <row r="78" spans="1:33" ht="15.75" customHeight="1">
      <c r="A78" s="4" t="s">
        <v>173</v>
      </c>
      <c r="B78" s="4"/>
      <c r="C78" s="208">
        <f t="shared" ref="C78:D78" si="19">SUM(C13:C76)</f>
        <v>25186.449433333331</v>
      </c>
      <c r="D78" s="208">
        <f t="shared" si="19"/>
        <v>25184.983333333334</v>
      </c>
      <c r="E78" s="179"/>
      <c r="F78" s="208">
        <f>SUM(F13:F76)</f>
        <v>25184.983333333334</v>
      </c>
      <c r="G78" s="179"/>
      <c r="H78" s="208">
        <f>SUM(H13:H76)</f>
        <v>25184.983333333334</v>
      </c>
      <c r="I78" s="179"/>
      <c r="J78" s="208">
        <f>SUM(J13:J76)</f>
        <v>25184.983333333334</v>
      </c>
      <c r="K78" s="179"/>
      <c r="L78" s="208">
        <f>SUM(L13:L76)</f>
        <v>25184.983333333334</v>
      </c>
      <c r="M78" s="179"/>
      <c r="N78" s="208">
        <f>SUM(N13:N76)</f>
        <v>25184.983333333334</v>
      </c>
      <c r="O78" s="208"/>
      <c r="P78" s="208">
        <f>SUM(P13:P76)</f>
        <v>25184.983333333334</v>
      </c>
      <c r="Q78" s="179"/>
      <c r="R78" s="208">
        <f>SUM(R13:R76)</f>
        <v>25184.983333333334</v>
      </c>
      <c r="S78" s="179"/>
      <c r="T78" s="208">
        <f>SUM(T13:T76)</f>
        <v>25184.983333333334</v>
      </c>
      <c r="U78" s="179"/>
      <c r="V78" s="208">
        <f>SUM(V13:V76)</f>
        <v>25184.983333333334</v>
      </c>
      <c r="W78" s="179"/>
      <c r="X78" s="208">
        <f>SUM(X13:X76)</f>
        <v>25184.983333333334</v>
      </c>
      <c r="Y78" s="179"/>
      <c r="Z78" s="223">
        <f>SUM(C78:X78)</f>
        <v>302221.26610000001</v>
      </c>
      <c r="AA78" s="204"/>
      <c r="AB78" s="204">
        <f>Z78*$AB$2</f>
        <v>308265.691422</v>
      </c>
      <c r="AC78" s="204">
        <f t="shared" ref="AC78:AG78" si="20">AB78*$AB$2</f>
        <v>314431.00525044004</v>
      </c>
      <c r="AD78" s="204">
        <f t="shared" si="20"/>
        <v>320719.62535544886</v>
      </c>
      <c r="AE78" s="204">
        <f t="shared" si="20"/>
        <v>327134.01786255784</v>
      </c>
      <c r="AF78" s="204">
        <f t="shared" si="20"/>
        <v>333676.69821980898</v>
      </c>
      <c r="AG78" s="204">
        <f t="shared" si="20"/>
        <v>340350.23218420515</v>
      </c>
    </row>
    <row r="79" spans="1:33" ht="15.75" customHeight="1">
      <c r="A79" s="4"/>
      <c r="B79" s="4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224"/>
      <c r="Z79" s="225"/>
      <c r="AA79" s="4"/>
      <c r="AB79" s="4"/>
      <c r="AC79" s="4"/>
      <c r="AD79" s="4"/>
      <c r="AE79" s="4"/>
      <c r="AF79" s="4"/>
      <c r="AG79" s="4"/>
    </row>
    <row r="80" spans="1:33" ht="15.75" customHeight="1">
      <c r="A80" s="226" t="s">
        <v>367</v>
      </c>
      <c r="B80" s="214"/>
      <c r="C80" s="208">
        <f t="shared" ref="C80:D80" si="21">C9-C78</f>
        <v>14577.860566666666</v>
      </c>
      <c r="D80" s="227">
        <f t="shared" si="21"/>
        <v>14565.016666666666</v>
      </c>
      <c r="E80" s="228"/>
      <c r="F80" s="227">
        <f>F9-F78</f>
        <v>14565.016666666666</v>
      </c>
      <c r="G80" s="228"/>
      <c r="H80" s="227">
        <f>H9-H78</f>
        <v>14565.016666666666</v>
      </c>
      <c r="I80" s="228"/>
      <c r="J80" s="227">
        <f>J9-J78</f>
        <v>14565.016666666666</v>
      </c>
      <c r="K80" s="228"/>
      <c r="L80" s="227">
        <f>L9-L78</f>
        <v>14565.016666666666</v>
      </c>
      <c r="M80" s="228"/>
      <c r="N80" s="227">
        <f>N9-N78</f>
        <v>14565.016666666666</v>
      </c>
      <c r="O80" s="227"/>
      <c r="P80" s="227">
        <f>P9-P78</f>
        <v>14565.016666666666</v>
      </c>
      <c r="Q80" s="228"/>
      <c r="R80" s="227">
        <f>R9-R78</f>
        <v>14565.016666666666</v>
      </c>
      <c r="S80" s="228"/>
      <c r="T80" s="227">
        <f>T9-T78</f>
        <v>14565.016666666666</v>
      </c>
      <c r="U80" s="228"/>
      <c r="V80" s="227">
        <f>V9-V78</f>
        <v>14565.016666666666</v>
      </c>
      <c r="W80" s="228"/>
      <c r="X80" s="227">
        <f>X9-X78</f>
        <v>14565.016666666666</v>
      </c>
      <c r="Y80" s="229"/>
      <c r="Z80" s="230">
        <f>SUM(C80:X80)</f>
        <v>174793.04389999996</v>
      </c>
      <c r="AA80" s="208"/>
      <c r="AB80" s="208">
        <f t="shared" ref="AB80:AG80" si="22">AB9-AB78</f>
        <v>178288.90477800003</v>
      </c>
      <c r="AC80" s="208">
        <f t="shared" si="22"/>
        <v>181854.68287356</v>
      </c>
      <c r="AD80" s="208">
        <f t="shared" si="22"/>
        <v>185491.77653103118</v>
      </c>
      <c r="AE80" s="208">
        <f t="shared" si="22"/>
        <v>189201.61206165183</v>
      </c>
      <c r="AF80" s="208">
        <f t="shared" si="22"/>
        <v>192985.64430288493</v>
      </c>
      <c r="AG80" s="208">
        <f t="shared" si="22"/>
        <v>196845.35718894267</v>
      </c>
    </row>
    <row r="81" spans="1:33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customHeight="1">
      <c r="A82" s="29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 t="s">
        <v>375</v>
      </c>
      <c r="Y82" s="4"/>
      <c r="Z82" s="31">
        <f>Z80/'Start Here'!B18</f>
        <v>2913.2173983333328</v>
      </c>
      <c r="AA82" s="4"/>
      <c r="AB82" s="4"/>
      <c r="AC82" s="4"/>
      <c r="AD82" s="4"/>
      <c r="AE82" s="4"/>
      <c r="AF82" s="4"/>
      <c r="AG82" s="4"/>
    </row>
    <row r="83" spans="1:33" ht="15.75" customHeight="1">
      <c r="A83" s="4"/>
      <c r="K83" s="4"/>
      <c r="L83" s="4"/>
      <c r="M83" s="4"/>
      <c r="S83" s="4"/>
      <c r="T83" s="4"/>
      <c r="U83" s="4"/>
      <c r="V83" s="4"/>
      <c r="W83" s="4"/>
      <c r="X83" s="4" t="s">
        <v>376</v>
      </c>
      <c r="Y83" s="4"/>
      <c r="Z83" s="232">
        <v>0.75</v>
      </c>
      <c r="AA83" s="4"/>
      <c r="AB83" s="4"/>
      <c r="AC83" s="4"/>
      <c r="AD83" s="4"/>
      <c r="AE83" s="4"/>
      <c r="AF83" s="4"/>
      <c r="AG83" s="4"/>
    </row>
    <row r="84" spans="1:33" ht="15.75" customHeight="1">
      <c r="A84" s="4"/>
      <c r="K84" s="4"/>
      <c r="L84" s="4"/>
      <c r="M84" s="4"/>
      <c r="S84" s="4"/>
      <c r="T84" s="4"/>
      <c r="U84" s="4"/>
      <c r="V84" s="4"/>
      <c r="W84" s="4"/>
      <c r="X84" s="4" t="s">
        <v>377</v>
      </c>
      <c r="Y84" s="4"/>
      <c r="Z84" s="239">
        <f>Z80*Z83</f>
        <v>131094.78292499998</v>
      </c>
      <c r="AA84" s="4"/>
      <c r="AB84" s="4"/>
      <c r="AC84" s="4"/>
      <c r="AD84" s="4"/>
      <c r="AE84" s="4"/>
      <c r="AF84" s="4"/>
      <c r="AG84" s="4"/>
    </row>
    <row r="85" spans="1:33" ht="15.75" customHeight="1">
      <c r="A85" s="4"/>
      <c r="K85" s="4"/>
      <c r="L85" s="4"/>
      <c r="M85" s="4"/>
      <c r="S85" s="4"/>
      <c r="T85" s="4"/>
      <c r="U85" s="4"/>
      <c r="V85" s="4" t="s">
        <v>378</v>
      </c>
      <c r="W85" s="4"/>
      <c r="X85" s="232"/>
      <c r="Z85" s="179"/>
      <c r="AA85" s="4"/>
      <c r="AB85" s="4"/>
      <c r="AC85" s="4"/>
      <c r="AD85" s="4"/>
      <c r="AE85" s="4"/>
      <c r="AF85" s="4"/>
      <c r="AG85" s="4"/>
    </row>
    <row r="86" spans="1:33" ht="15.75" customHeight="1">
      <c r="A86" s="4"/>
      <c r="K86" s="4"/>
      <c r="L86" s="4"/>
      <c r="M86" s="4"/>
      <c r="S86" s="4"/>
      <c r="T86" s="4"/>
      <c r="U86" s="4"/>
      <c r="V86" s="240" t="s">
        <v>379</v>
      </c>
      <c r="W86" s="241"/>
      <c r="X86" s="242">
        <v>0.1</v>
      </c>
      <c r="Y86" s="105"/>
      <c r="Z86" s="243">
        <f>Z84*X86</f>
        <v>13109.478292499998</v>
      </c>
      <c r="AA86" s="4"/>
      <c r="AB86" s="4"/>
      <c r="AC86" s="4"/>
      <c r="AD86" s="4"/>
      <c r="AE86" s="4"/>
      <c r="AF86" s="4"/>
      <c r="AG86" s="4"/>
    </row>
    <row r="87" spans="1:33" ht="15.75" customHeight="1">
      <c r="K87" s="4"/>
      <c r="L87" s="4"/>
      <c r="M87" s="4"/>
      <c r="S87" s="4"/>
      <c r="T87" s="4"/>
      <c r="U87" s="4"/>
      <c r="V87" s="244" t="s">
        <v>380</v>
      </c>
      <c r="W87" s="4"/>
      <c r="X87" s="232">
        <v>0.1</v>
      </c>
      <c r="Z87" s="245">
        <f>Z84*X87</f>
        <v>13109.478292499998</v>
      </c>
      <c r="AA87" s="4"/>
      <c r="AB87" s="4"/>
      <c r="AC87" s="4"/>
      <c r="AD87" s="4"/>
      <c r="AE87" s="4"/>
      <c r="AF87" s="4"/>
      <c r="AG87" s="4"/>
    </row>
    <row r="88" spans="1:33" ht="15.75" customHeight="1">
      <c r="K88" s="4"/>
      <c r="L88" s="4"/>
      <c r="M88" s="4"/>
      <c r="S88" s="4"/>
      <c r="T88" s="4"/>
      <c r="U88" s="4"/>
      <c r="V88" s="244" t="s">
        <v>381</v>
      </c>
      <c r="W88" s="4"/>
      <c r="X88" s="232">
        <v>0.1</v>
      </c>
      <c r="Z88" s="245">
        <f>Z84*X88</f>
        <v>13109.478292499998</v>
      </c>
      <c r="AA88" s="4"/>
      <c r="AB88" s="4"/>
      <c r="AC88" s="4"/>
      <c r="AD88" s="4">
        <v>100</v>
      </c>
      <c r="AE88" s="4"/>
      <c r="AF88" s="4"/>
      <c r="AG88" s="4"/>
    </row>
    <row r="89" spans="1:33" ht="15.75" customHeight="1">
      <c r="K89" s="4"/>
      <c r="L89" s="4"/>
      <c r="M89" s="4"/>
      <c r="S89" s="4"/>
      <c r="T89" s="4"/>
      <c r="U89" s="4"/>
      <c r="V89" s="244" t="s">
        <v>382</v>
      </c>
      <c r="W89" s="4"/>
      <c r="X89" s="232">
        <v>0.7</v>
      </c>
      <c r="Y89" s="15"/>
      <c r="Z89" s="245">
        <f>Z84*X89</f>
        <v>91766.348047499981</v>
      </c>
      <c r="AA89" s="4"/>
      <c r="AB89" s="4"/>
      <c r="AC89" s="4"/>
      <c r="AD89" s="4"/>
      <c r="AE89" s="4"/>
      <c r="AF89" s="4"/>
      <c r="AG89" s="4"/>
    </row>
    <row r="90" spans="1:33" ht="15.75" customHeight="1">
      <c r="K90" s="4"/>
      <c r="L90" s="4"/>
      <c r="M90" s="4"/>
      <c r="S90" s="4"/>
      <c r="T90" s="4"/>
      <c r="U90" s="4"/>
      <c r="V90" s="246" t="s">
        <v>200</v>
      </c>
      <c r="W90" s="247"/>
      <c r="X90" s="248">
        <v>0</v>
      </c>
      <c r="Y90" s="101"/>
      <c r="Z90" s="249">
        <f>Z84*X90</f>
        <v>0</v>
      </c>
      <c r="AA90" s="4"/>
      <c r="AB90" s="4"/>
      <c r="AC90" s="4"/>
      <c r="AD90" s="4">
        <v>10</v>
      </c>
      <c r="AE90" s="4"/>
      <c r="AF90" s="4"/>
      <c r="AG90" s="4"/>
    </row>
    <row r="91" spans="1:33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5.75" customHeight="1"/>
    <row r="287" spans="1:33" ht="15.75" customHeight="1"/>
    <row r="288" spans="1:3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</vt:lpstr>
      <vt:lpstr>Big Picture</vt:lpstr>
      <vt:lpstr>Startup</vt:lpstr>
      <vt:lpstr>1st Year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Marsh</dc:creator>
  <cp:lastModifiedBy>Eric Varner</cp:lastModifiedBy>
  <dcterms:created xsi:type="dcterms:W3CDTF">2021-09-29T00:14:39Z</dcterms:created>
  <dcterms:modified xsi:type="dcterms:W3CDTF">2024-01-29T20:49:48Z</dcterms:modified>
</cp:coreProperties>
</file>